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'Part-I'!$A$1:$T$33</definedName>
    <definedName name="_xlnm.Print_Area" localSheetId="1">'Part-II'!$A$1:$P$40</definedName>
    <definedName name="_xlnm.Print_Area" localSheetId="2">'Part-III.'!$A$1:$BJ$20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Mar, 09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Mar, 09</t>
        </r>
      </text>
    </commen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Mar' 09</t>
        </r>
      </text>
    </comment>
  </commentList>
</comments>
</file>

<file path=xl/sharedStrings.xml><?xml version="1.0" encoding="utf-8"?>
<sst xmlns="http://schemas.openxmlformats.org/spreadsheetml/2006/main" count="370" uniqueCount="133">
  <si>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</si>
  <si>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</si>
  <si>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</si>
  <si>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</si>
  <si>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</si>
  <si>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</si>
  <si>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</si>
  <si>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</si>
  <si>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</si>
  <si>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</si>
  <si>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</si>
  <si>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</si>
  <si>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</si>
  <si>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</si>
  <si>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</si>
  <si>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</si>
  <si>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</si>
  <si>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</si>
  <si>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</si>
  <si>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</si>
  <si>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</si>
  <si>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</si>
  <si>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</si>
  <si>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</si>
  <si>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</si>
  <si>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</si>
  <si>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</si>
  <si>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</si>
  <si>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</si>
  <si>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</si>
  <si>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</si>
  <si>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</si>
  <si>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</si>
  <si>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</si>
  <si>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</si>
  <si>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</si>
  <si>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</si>
  <si>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</si>
  <si>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</si>
  <si>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</si>
  <si>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</si>
  <si>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</si>
  <si>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</si>
  <si>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</si>
  <si>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</si>
  <si>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</si>
  <si>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</si>
  <si>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</si>
  <si>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</si>
  <si>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</si>
  <si>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</si>
  <si>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</si>
  <si>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</si>
  <si>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</si>
  <si>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</si>
  <si>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</si>
  <si>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</si>
  <si>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</si>
  <si>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</si>
  <si>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</si>
  <si>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</si>
  <si>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</si>
  <si>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</si>
  <si>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</si>
  <si>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</si>
  <si>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</si>
  <si>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</si>
  <si>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</si>
  <si>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</si>
  <si>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</si>
  <si>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</si>
  <si>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</si>
  <si>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</si>
  <si>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</si>
  <si>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</si>
  <si>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</si>
  <si>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</si>
  <si>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</si>
  <si>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</si>
  <si>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</si>
  <si>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</si>
  <si>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</si>
  <si>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</si>
  <si>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</si>
  <si>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</si>
  <si>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</si>
  <si>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</si>
  <si>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</si>
  <si>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</si>
  <si>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</si>
  <si>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</si>
  <si>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</si>
  <si>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</si>
  <si>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</si>
  <si>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</si>
  <si>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</si>
  <si>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</si>
  <si>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</si>
  <si>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</si>
  <si>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</si>
  <si>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</si>
  <si>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</si>
  <si>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</si>
  <si>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</si>
  <si>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</si>
  <si>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</si>
  <si>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</si>
  <si>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</si>
  <si>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</si>
  <si>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</si>
  <si>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</si>
  <si>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</si>
  <si>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Employment Generation Report for the month of March' 2009</t>
  </si>
  <si>
    <t>Financial Performance Under NREGA During the year 2008-09 Up to the Month of March' 09</t>
  </si>
  <si>
    <t>Physical Performance Under NREGA During the year 2008-09 Up to the Month of March' 09</t>
  </si>
  <si>
    <t>Transparency Report Under NREGA During the year 2008-09 Up to the Month of March' 09</t>
  </si>
  <si>
    <t>Release During the Current year</t>
  </si>
  <si>
    <t>MPR Part-III</t>
  </si>
  <si>
    <t>** A sum of Rs. 555.56 lakh has not been shown in received column as the fund has not been yet credited.</t>
  </si>
  <si>
    <t>* Out of the total available fund a sum of Rs. 2000.00 lakh has been sub alloted to the following districts as per order of the Commiossioner, NREGA vide memo. no. 1996/RD/P/NREGA/18F-09/06 dt. 19.03.2009. (E.Medinipur-300.00, W.Medinipur: 500.00 lac, S.24 Parg. 300.00, N. 24 Parg. 400.00, Birbhum- 5.00)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</si>
  <si>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</si>
  <si>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</si>
  <si>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</si>
  <si>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</si>
  <si>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</si>
  <si>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</si>
  <si>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</si>
  <si>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</si>
  <si>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</si>
  <si>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</si>
  <si>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</si>
  <si>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FORMAT FOR MONTHLY PROGRESS REPORT - V-A (Capacity Building - Personnel Report for the Month of March' 2009)</t>
  </si>
  <si>
    <t>FORMAT FOR MONTHLY PROGRESS REPORT - V-B (Capacity Building - Training Report for the Month of March' 2009)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</si>
</sst>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;[Red]0.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i/>
      <u val="single"/>
      <sz val="10"/>
      <name val="CG Omega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sz val="10"/>
      <color indexed="12"/>
      <name val="CG Omega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1"/>
      <color indexed="12"/>
      <name val="CG Omega"/>
      <family val="2"/>
    </font>
    <font>
      <b/>
      <sz val="10"/>
      <color indexed="12"/>
      <name val="CG Omega"/>
      <family val="2"/>
    </font>
    <font>
      <b/>
      <sz val="10"/>
      <color indexed="8"/>
      <name val="Arial Narrow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sz val="12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123" fillId="27" borderId="8" applyNumberFormat="0" applyAlignment="0" applyProtection="0"/>
    <xf numFmtId="9" fontId="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33" borderId="10" xfId="57" applyFont="1" applyFill="1" applyBorder="1">
      <alignment/>
      <protection/>
    </xf>
    <xf numFmtId="0" fontId="16" fillId="33" borderId="10" xfId="57" applyFont="1" applyFill="1" applyBorder="1" applyAlignment="1">
      <alignment horizontal="center" wrapText="1"/>
      <protection/>
    </xf>
    <xf numFmtId="0" fontId="16" fillId="33" borderId="10" xfId="57" applyFont="1" applyFill="1" applyBorder="1" applyAlignment="1">
      <alignment horizontal="right" wrapText="1"/>
      <protection/>
    </xf>
    <xf numFmtId="2" fontId="16" fillId="33" borderId="10" xfId="57" applyNumberFormat="1" applyFont="1" applyFill="1" applyBorder="1" applyAlignment="1">
      <alignment horizontal="right" wrapText="1"/>
      <protection/>
    </xf>
    <xf numFmtId="176" fontId="16" fillId="33" borderId="10" xfId="57" applyNumberFormat="1" applyFont="1" applyFill="1" applyBorder="1" applyAlignment="1">
      <alignment horizontal="right" wrapText="1"/>
      <protection/>
    </xf>
    <xf numFmtId="176" fontId="24" fillId="33" borderId="10" xfId="57" applyNumberFormat="1" applyFont="1" applyFill="1" applyBorder="1" applyAlignment="1">
      <alignment horizontal="right" wrapText="1"/>
      <protection/>
    </xf>
    <xf numFmtId="177" fontId="16" fillId="33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4" fillId="0" borderId="10" xfId="57" applyFont="1" applyBorder="1">
      <alignment/>
      <protection/>
    </xf>
    <xf numFmtId="0" fontId="16" fillId="34" borderId="10" xfId="57" applyFont="1" applyFill="1" applyBorder="1" applyAlignment="1">
      <alignment horizontal="center" wrapText="1"/>
      <protection/>
    </xf>
    <xf numFmtId="0" fontId="24" fillId="34" borderId="10" xfId="57" applyFont="1" applyFill="1" applyBorder="1" applyAlignment="1">
      <alignment horizontal="right" wrapText="1"/>
      <protection/>
    </xf>
    <xf numFmtId="2" fontId="24" fillId="34" borderId="10" xfId="57" applyNumberFormat="1" applyFont="1" applyFill="1" applyBorder="1" applyAlignment="1">
      <alignment horizontal="right" wrapText="1"/>
      <protection/>
    </xf>
    <xf numFmtId="176" fontId="19" fillId="34" borderId="10" xfId="57" applyNumberFormat="1" applyFont="1" applyFill="1" applyBorder="1" applyAlignment="1">
      <alignment horizontal="right" wrapText="1"/>
      <protection/>
    </xf>
    <xf numFmtId="0" fontId="24" fillId="0" borderId="0" xfId="57" applyFont="1">
      <alignment/>
      <protection/>
    </xf>
    <xf numFmtId="0" fontId="17" fillId="33" borderId="10" xfId="57" applyFont="1" applyFill="1" applyBorder="1">
      <alignment/>
      <protection/>
    </xf>
    <xf numFmtId="0" fontId="16" fillId="33" borderId="10" xfId="57" applyFont="1" applyFill="1" applyBorder="1" applyAlignment="1">
      <alignment horizontal="center"/>
      <protection/>
    </xf>
    <xf numFmtId="2" fontId="16" fillId="33" borderId="10" xfId="57" applyNumberFormat="1" applyFont="1" applyFill="1" applyBorder="1">
      <alignment/>
      <protection/>
    </xf>
    <xf numFmtId="176" fontId="16" fillId="33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176" fontId="37" fillId="0" borderId="10" xfId="57" applyNumberFormat="1" applyFont="1" applyBorder="1" applyAlignment="1">
      <alignment horizontal="right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0" fontId="17" fillId="0" borderId="0" xfId="65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1" fillId="0" borderId="0" xfId="57" applyFont="1" applyAlignment="1">
      <alignment horizontal="center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65" fillId="0" borderId="10" xfId="58" applyFont="1" applyFill="1" applyBorder="1">
      <alignment/>
      <protection/>
    </xf>
    <xf numFmtId="0" fontId="65" fillId="0" borderId="10" xfId="58" applyFont="1" applyFill="1" applyBorder="1" applyAlignment="1">
      <alignment horizontal="center" wrapText="1"/>
      <protection/>
    </xf>
    <xf numFmtId="1" fontId="59" fillId="0" borderId="10" xfId="0" applyNumberFormat="1" applyFont="1" applyBorder="1" applyAlignment="1">
      <alignment/>
    </xf>
    <xf numFmtId="9" fontId="68" fillId="0" borderId="10" xfId="65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66" fillId="0" borderId="10" xfId="58" applyFont="1" applyBorder="1" applyAlignment="1">
      <alignment horizontal="right" vertical="center"/>
      <protection/>
    </xf>
    <xf numFmtId="0" fontId="66" fillId="0" borderId="10" xfId="58" applyFont="1" applyBorder="1" applyAlignment="1">
      <alignment horizontal="left" vertical="center"/>
      <protection/>
    </xf>
    <xf numFmtId="1" fontId="33" fillId="0" borderId="10" xfId="57" applyNumberFormat="1" applyFont="1" applyBorder="1" applyAlignment="1">
      <alignment vertical="center"/>
      <protection/>
    </xf>
    <xf numFmtId="0" fontId="71" fillId="0" borderId="0" xfId="0" applyFont="1" applyAlignment="1">
      <alignment/>
    </xf>
    <xf numFmtId="0" fontId="72" fillId="0" borderId="0" xfId="57" applyFont="1" applyAlignment="1">
      <alignment horizontal="right"/>
      <protection/>
    </xf>
    <xf numFmtId="0" fontId="66" fillId="0" borderId="10" xfId="58" applyFont="1" applyFill="1" applyBorder="1" applyAlignment="1">
      <alignment horizontal="right" vertical="center"/>
      <protection/>
    </xf>
    <xf numFmtId="0" fontId="66" fillId="0" borderId="10" xfId="58" applyFont="1" applyFill="1" applyBorder="1" applyAlignment="1">
      <alignment horizontal="left" vertical="center"/>
      <protection/>
    </xf>
    <xf numFmtId="2" fontId="17" fillId="0" borderId="10" xfId="57" applyNumberFormat="1" applyFont="1" applyBorder="1" applyAlignment="1">
      <alignment horizontal="right" wrapText="1"/>
      <protection/>
    </xf>
    <xf numFmtId="0" fontId="73" fillId="0" borderId="10" xfId="57" applyFont="1" applyBorder="1" applyAlignment="1">
      <alignment horizontal="center" vertical="center"/>
      <protection/>
    </xf>
    <xf numFmtId="0" fontId="73" fillId="0" borderId="10" xfId="57" applyFont="1" applyBorder="1" applyAlignment="1">
      <alignment horizontal="left" vertical="center"/>
      <protection/>
    </xf>
    <xf numFmtId="0" fontId="67" fillId="0" borderId="10" xfId="57" applyFont="1" applyBorder="1" applyAlignment="1">
      <alignment horizontal="right" wrapText="1"/>
      <protection/>
    </xf>
    <xf numFmtId="2" fontId="67" fillId="0" borderId="10" xfId="57" applyNumberFormat="1" applyFont="1" applyBorder="1" applyAlignment="1">
      <alignment horizontal="right" wrapText="1"/>
      <protection/>
    </xf>
    <xf numFmtId="176" fontId="67" fillId="0" borderId="10" xfId="57" applyNumberFormat="1" applyFont="1" applyBorder="1" applyAlignment="1">
      <alignment horizontal="right" wrapText="1"/>
      <protection/>
    </xf>
    <xf numFmtId="176" fontId="74" fillId="0" borderId="10" xfId="57" applyNumberFormat="1" applyFont="1" applyBorder="1" applyAlignment="1">
      <alignment horizontal="right" wrapText="1"/>
      <protection/>
    </xf>
    <xf numFmtId="0" fontId="67" fillId="0" borderId="10" xfId="57" applyFont="1" applyBorder="1">
      <alignment/>
      <protection/>
    </xf>
    <xf numFmtId="0" fontId="67" fillId="0" borderId="0" xfId="57" applyFont="1">
      <alignment/>
      <protection/>
    </xf>
    <xf numFmtId="1" fontId="33" fillId="0" borderId="10" xfId="57" applyNumberFormat="1" applyFont="1" applyFill="1" applyBorder="1" applyAlignment="1">
      <alignment vertical="center"/>
      <protection/>
    </xf>
    <xf numFmtId="0" fontId="73" fillId="0" borderId="10" xfId="57" applyFont="1" applyFill="1" applyBorder="1" applyAlignment="1">
      <alignment horizontal="center" vertical="center"/>
      <protection/>
    </xf>
    <xf numFmtId="0" fontId="73" fillId="0" borderId="10" xfId="57" applyFont="1" applyFill="1" applyBorder="1" applyAlignment="1">
      <alignment horizontal="left" vertical="center"/>
      <protection/>
    </xf>
    <xf numFmtId="2" fontId="67" fillId="0" borderId="10" xfId="57" applyNumberFormat="1" applyFont="1" applyFill="1" applyBorder="1" applyAlignment="1">
      <alignment horizontal="right" wrapText="1"/>
      <protection/>
    </xf>
    <xf numFmtId="176" fontId="67" fillId="0" borderId="10" xfId="57" applyNumberFormat="1" applyFont="1" applyFill="1" applyBorder="1" applyAlignment="1">
      <alignment horizontal="right" wrapText="1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76" fillId="0" borderId="10" xfId="0" applyNumberFormat="1" applyFont="1" applyFill="1" applyBorder="1" applyAlignment="1">
      <alignment wrapText="1"/>
    </xf>
    <xf numFmtId="1" fontId="2" fillId="0" borderId="0" xfId="0" applyNumberFormat="1" applyFont="1" applyAlignment="1">
      <alignment wrapText="1"/>
    </xf>
    <xf numFmtId="2" fontId="69" fillId="35" borderId="10" xfId="0" applyNumberFormat="1" applyFont="1" applyFill="1" applyBorder="1" applyAlignment="1">
      <alignment wrapText="1"/>
    </xf>
    <xf numFmtId="0" fontId="17" fillId="0" borderId="10" xfId="57" applyFont="1" applyFill="1" applyBorder="1" applyAlignment="1">
      <alignment horizontal="right" wrapText="1"/>
      <protection/>
    </xf>
    <xf numFmtId="0" fontId="17" fillId="0" borderId="10" xfId="57" applyFont="1" applyFill="1" applyBorder="1" applyAlignment="1">
      <alignment horizontal="center"/>
      <protection/>
    </xf>
    <xf numFmtId="0" fontId="17" fillId="0" borderId="10" xfId="57" applyFont="1" applyFill="1" applyBorder="1">
      <alignment/>
      <protection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right" wrapText="1"/>
    </xf>
    <xf numFmtId="0" fontId="77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1" fontId="78" fillId="0" borderId="10" xfId="0" applyNumberFormat="1" applyFont="1" applyFill="1" applyBorder="1" applyAlignment="1">
      <alignment wrapText="1"/>
    </xf>
    <xf numFmtId="9" fontId="79" fillId="0" borderId="10" xfId="65" applyFont="1" applyFill="1" applyBorder="1" applyAlignment="1">
      <alignment wrapText="1"/>
    </xf>
    <xf numFmtId="0" fontId="79" fillId="0" borderId="0" xfId="0" applyFont="1" applyFill="1" applyAlignment="1">
      <alignment wrapText="1"/>
    </xf>
    <xf numFmtId="0" fontId="7" fillId="0" borderId="0" xfId="61" applyFont="1" applyAlignment="1">
      <alignment/>
      <protection/>
    </xf>
    <xf numFmtId="0" fontId="14" fillId="0" borderId="0" xfId="61" applyFont="1">
      <alignment/>
      <protection/>
    </xf>
    <xf numFmtId="0" fontId="80" fillId="0" borderId="0" xfId="61" applyFont="1">
      <alignment/>
      <protection/>
    </xf>
    <xf numFmtId="0" fontId="14" fillId="0" borderId="0" xfId="61" applyFont="1" applyAlignment="1">
      <alignment/>
      <protection/>
    </xf>
    <xf numFmtId="0" fontId="81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82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83" fillId="0" borderId="0" xfId="61" applyFont="1">
      <alignment/>
      <protection/>
    </xf>
    <xf numFmtId="0" fontId="84" fillId="0" borderId="0" xfId="61" applyFont="1">
      <alignment/>
      <protection/>
    </xf>
    <xf numFmtId="0" fontId="23" fillId="0" borderId="0" xfId="61" applyFont="1" applyAlignment="1">
      <alignment horizontal="center" vertical="center" wrapText="1"/>
      <protection/>
    </xf>
    <xf numFmtId="0" fontId="31" fillId="0" borderId="0" xfId="61" applyFont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14" fillId="0" borderId="10" xfId="61" applyFont="1" applyFill="1" applyBorder="1" applyAlignment="1">
      <alignment horizontal="center" vertical="center" textRotation="90"/>
      <protection/>
    </xf>
    <xf numFmtId="0" fontId="14" fillId="0" borderId="10" xfId="61" applyFont="1" applyFill="1" applyBorder="1" applyAlignment="1">
      <alignment horizontal="center" vertical="center" textRotation="90" wrapText="1"/>
      <protection/>
    </xf>
    <xf numFmtId="1" fontId="14" fillId="0" borderId="10" xfId="61" applyNumberFormat="1" applyFont="1" applyBorder="1" applyAlignment="1">
      <alignment horizontal="center" vertical="center" textRotation="90"/>
      <protection/>
    </xf>
    <xf numFmtId="2" fontId="14" fillId="0" borderId="10" xfId="61" applyNumberFormat="1" applyFont="1" applyBorder="1" applyAlignment="1">
      <alignment horizontal="center" vertical="center" textRotation="90"/>
      <protection/>
    </xf>
    <xf numFmtId="1" fontId="14" fillId="0" borderId="10" xfId="61" applyNumberFormat="1" applyFont="1" applyBorder="1" applyAlignment="1">
      <alignment vertical="center" textRotation="90"/>
      <protection/>
    </xf>
    <xf numFmtId="2" fontId="14" fillId="0" borderId="10" xfId="61" applyNumberFormat="1" applyFont="1" applyBorder="1" applyAlignment="1">
      <alignment vertical="center" textRotation="90"/>
      <protection/>
    </xf>
    <xf numFmtId="176" fontId="14" fillId="0" borderId="0" xfId="61" applyNumberFormat="1" applyFont="1" applyAlignment="1">
      <alignment horizontal="center" vertical="center" textRotation="90"/>
      <protection/>
    </xf>
    <xf numFmtId="0" fontId="14" fillId="0" borderId="0" xfId="61" applyFont="1" applyAlignment="1">
      <alignment horizontal="center" vertical="center" textRotation="90"/>
      <protection/>
    </xf>
    <xf numFmtId="0" fontId="14" fillId="0" borderId="0" xfId="61" applyFont="1" applyFill="1" applyBorder="1" applyAlignment="1">
      <alignment horizontal="center" vertical="center" textRotation="90"/>
      <protection/>
    </xf>
    <xf numFmtId="0" fontId="14" fillId="0" borderId="0" xfId="61" applyFont="1" applyFill="1" applyBorder="1" applyAlignment="1">
      <alignment horizontal="center" vertical="center" textRotation="90" wrapText="1"/>
      <protection/>
    </xf>
    <xf numFmtId="1" fontId="14" fillId="0" borderId="0" xfId="61" applyNumberFormat="1" applyFont="1" applyBorder="1" applyAlignment="1">
      <alignment horizontal="center" vertical="center" textRotation="90"/>
      <protection/>
    </xf>
    <xf numFmtId="2" fontId="14" fillId="0" borderId="0" xfId="61" applyNumberFormat="1" applyFont="1" applyBorder="1" applyAlignment="1">
      <alignment horizontal="center" vertical="center" textRotation="90"/>
      <protection/>
    </xf>
    <xf numFmtId="1" fontId="14" fillId="0" borderId="0" xfId="61" applyNumberFormat="1" applyFont="1" applyBorder="1" applyAlignment="1">
      <alignment vertical="center" textRotation="90"/>
      <protection/>
    </xf>
    <xf numFmtId="2" fontId="14" fillId="0" borderId="0" xfId="61" applyNumberFormat="1" applyFont="1" applyBorder="1" applyAlignment="1">
      <alignment vertical="center" textRotation="90"/>
      <protection/>
    </xf>
    <xf numFmtId="176" fontId="14" fillId="0" borderId="0" xfId="61" applyNumberFormat="1" applyFont="1" applyBorder="1" applyAlignment="1">
      <alignment horizontal="center" vertical="center" textRotation="90"/>
      <protection/>
    </xf>
    <xf numFmtId="0" fontId="14" fillId="0" borderId="0" xfId="61" applyFont="1" applyBorder="1" applyAlignment="1">
      <alignment horizontal="center" vertical="center" textRotation="90"/>
      <protection/>
    </xf>
    <xf numFmtId="0" fontId="8" fillId="0" borderId="0" xfId="61" applyFont="1">
      <alignment/>
      <protection/>
    </xf>
    <xf numFmtId="1" fontId="10" fillId="0" borderId="0" xfId="61" applyNumberFormat="1" applyFont="1">
      <alignment/>
      <protection/>
    </xf>
    <xf numFmtId="2" fontId="10" fillId="0" borderId="0" xfId="61" applyNumberFormat="1" applyFont="1">
      <alignment/>
      <protection/>
    </xf>
    <xf numFmtId="0" fontId="87" fillId="0" borderId="0" xfId="61" applyFont="1" applyAlignment="1">
      <alignment/>
      <protection/>
    </xf>
    <xf numFmtId="176" fontId="10" fillId="0" borderId="0" xfId="61" applyNumberFormat="1" applyFont="1" applyAlignment="1">
      <alignment/>
      <protection/>
    </xf>
    <xf numFmtId="0" fontId="16" fillId="0" borderId="0" xfId="61" applyFont="1" applyBorder="1" applyAlignment="1">
      <alignment horizontal="center"/>
      <protection/>
    </xf>
    <xf numFmtId="0" fontId="21" fillId="0" borderId="0" xfId="61" applyFont="1" applyBorder="1" applyAlignment="1">
      <alignment horizontal="center"/>
      <protection/>
    </xf>
    <xf numFmtId="176" fontId="10" fillId="0" borderId="0" xfId="61" applyNumberFormat="1" applyFont="1">
      <alignment/>
      <protection/>
    </xf>
    <xf numFmtId="0" fontId="10" fillId="0" borderId="0" xfId="61" applyFont="1" applyAlignment="1">
      <alignment/>
      <protection/>
    </xf>
    <xf numFmtId="0" fontId="18" fillId="0" borderId="0" xfId="61" applyFont="1" applyAlignment="1">
      <alignment horizontal="center"/>
      <protection/>
    </xf>
    <xf numFmtId="0" fontId="88" fillId="0" borderId="0" xfId="61" applyFont="1" applyAlignment="1">
      <alignment/>
      <protection/>
    </xf>
    <xf numFmtId="1" fontId="8" fillId="0" borderId="0" xfId="61" applyNumberFormat="1" applyFont="1">
      <alignment/>
      <protection/>
    </xf>
    <xf numFmtId="1" fontId="10" fillId="0" borderId="0" xfId="61" applyNumberFormat="1" applyFont="1" applyAlignment="1">
      <alignment/>
      <protection/>
    </xf>
    <xf numFmtId="1" fontId="18" fillId="0" borderId="0" xfId="61" applyNumberFormat="1" applyFont="1" applyAlignment="1">
      <alignment horizontal="center"/>
      <protection/>
    </xf>
    <xf numFmtId="1" fontId="88" fillId="0" borderId="0" xfId="61" applyNumberFormat="1" applyFont="1" applyAlignment="1">
      <alignment/>
      <protection/>
    </xf>
    <xf numFmtId="1" fontId="21" fillId="0" borderId="0" xfId="61" applyNumberFormat="1" applyFont="1" applyAlignment="1">
      <alignment/>
      <protection/>
    </xf>
    <xf numFmtId="0" fontId="16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  <xf numFmtId="1" fontId="10" fillId="0" borderId="0" xfId="61" applyNumberFormat="1" applyFont="1" applyAlignment="1">
      <alignment horizontal="center"/>
      <protection/>
    </xf>
    <xf numFmtId="0" fontId="6" fillId="0" borderId="0" xfId="60">
      <alignment/>
      <protection/>
    </xf>
    <xf numFmtId="0" fontId="89" fillId="0" borderId="0" xfId="60" applyFont="1" applyAlignment="1">
      <alignment horizontal="right" vertical="center"/>
      <protection/>
    </xf>
    <xf numFmtId="0" fontId="42" fillId="0" borderId="0" xfId="60" applyFont="1">
      <alignment/>
      <protection/>
    </xf>
    <xf numFmtId="0" fontId="29" fillId="0" borderId="0" xfId="59" applyFont="1">
      <alignment/>
      <protection/>
    </xf>
    <xf numFmtId="0" fontId="43" fillId="0" borderId="0" xfId="60" applyFont="1" applyAlignment="1">
      <alignment vertical="center"/>
      <protection/>
    </xf>
    <xf numFmtId="0" fontId="43" fillId="0" borderId="0" xfId="60" applyFont="1" applyAlignment="1">
      <alignment horizontal="right" vertical="center"/>
      <protection/>
    </xf>
    <xf numFmtId="0" fontId="90" fillId="0" borderId="0" xfId="0" applyFont="1" applyAlignment="1">
      <alignment horizontal="right"/>
    </xf>
    <xf numFmtId="0" fontId="43" fillId="0" borderId="0" xfId="60" applyFont="1" applyAlignment="1">
      <alignment horizontal="left" vertical="center"/>
      <protection/>
    </xf>
    <xf numFmtId="0" fontId="48" fillId="0" borderId="0" xfId="60" applyFont="1">
      <alignment/>
      <protection/>
    </xf>
    <xf numFmtId="0" fontId="49" fillId="33" borderId="10" xfId="60" applyFont="1" applyFill="1" applyBorder="1" applyAlignment="1">
      <alignment horizontal="center" vertical="center" wrapText="1"/>
      <protection/>
    </xf>
    <xf numFmtId="0" fontId="49" fillId="0" borderId="10" xfId="60" applyFont="1" applyBorder="1" applyAlignment="1">
      <alignment horizontal="center" vertical="center" wrapText="1"/>
      <protection/>
    </xf>
    <xf numFmtId="0" fontId="49" fillId="36" borderId="10" xfId="60" applyFont="1" applyFill="1" applyBorder="1" applyAlignment="1">
      <alignment horizontal="center" vertical="center" wrapText="1"/>
      <protection/>
    </xf>
    <xf numFmtId="0" fontId="47" fillId="0" borderId="0" xfId="60" applyFont="1">
      <alignment/>
      <protection/>
    </xf>
    <xf numFmtId="0" fontId="50" fillId="0" borderId="10" xfId="60" applyFont="1" applyBorder="1" applyAlignment="1">
      <alignment horizontal="center" vertical="center"/>
      <protection/>
    </xf>
    <xf numFmtId="0" fontId="50" fillId="33" borderId="10" xfId="60" applyFont="1" applyFill="1" applyBorder="1" applyAlignment="1">
      <alignment horizontal="center" vertical="center"/>
      <protection/>
    </xf>
    <xf numFmtId="0" fontId="50" fillId="36" borderId="10" xfId="60" applyFont="1" applyFill="1" applyBorder="1" applyAlignment="1">
      <alignment horizontal="center" vertical="center"/>
      <protection/>
    </xf>
    <xf numFmtId="0" fontId="51" fillId="0" borderId="0" xfId="60" applyFont="1">
      <alignment/>
      <protection/>
    </xf>
    <xf numFmtId="0" fontId="45" fillId="0" borderId="10" xfId="60" applyFont="1" applyBorder="1" applyAlignment="1">
      <alignment vertical="center"/>
      <protection/>
    </xf>
    <xf numFmtId="0" fontId="91" fillId="0" borderId="10" xfId="60" applyFont="1" applyBorder="1" applyAlignment="1">
      <alignment horizontal="center" vertical="center"/>
      <protection/>
    </xf>
    <xf numFmtId="0" fontId="92" fillId="33" borderId="10" xfId="60" applyFont="1" applyFill="1" applyBorder="1" applyAlignment="1">
      <alignment horizontal="center" vertical="center"/>
      <protection/>
    </xf>
    <xf numFmtId="0" fontId="92" fillId="37" borderId="10" xfId="60" applyFont="1" applyFill="1" applyBorder="1" applyAlignment="1">
      <alignment horizontal="center" vertical="center"/>
      <protection/>
    </xf>
    <xf numFmtId="0" fontId="92" fillId="0" borderId="10" xfId="60" applyFont="1" applyFill="1" applyBorder="1" applyAlignment="1">
      <alignment horizontal="center" vertical="center"/>
      <protection/>
    </xf>
    <xf numFmtId="0" fontId="92" fillId="36" borderId="10" xfId="60" applyFont="1" applyFill="1" applyBorder="1" applyAlignment="1">
      <alignment horizontal="center" vertical="center"/>
      <protection/>
    </xf>
    <xf numFmtId="0" fontId="30" fillId="0" borderId="0" xfId="60" applyFont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60" applyAlignment="1">
      <alignment horizontal="center"/>
      <protection/>
    </xf>
    <xf numFmtId="0" fontId="44" fillId="0" borderId="0" xfId="60" applyFont="1">
      <alignment/>
      <protection/>
    </xf>
    <xf numFmtId="0" fontId="44" fillId="0" borderId="0" xfId="60" applyFont="1" applyAlignment="1">
      <alignment wrapText="1"/>
      <protection/>
    </xf>
    <xf numFmtId="0" fontId="30" fillId="0" borderId="0" xfId="60" applyFont="1" applyAlignment="1">
      <alignment horizontal="center" vertical="center" wrapText="1"/>
      <protection/>
    </xf>
    <xf numFmtId="0" fontId="33" fillId="0" borderId="0" xfId="60" applyFont="1" applyAlignment="1">
      <alignment vertical="center" wrapText="1"/>
      <protection/>
    </xf>
    <xf numFmtId="0" fontId="66" fillId="0" borderId="0" xfId="60" applyFont="1" applyAlignment="1">
      <alignment horizontal="right" vertical="center"/>
      <protection/>
    </xf>
    <xf numFmtId="0" fontId="42" fillId="0" borderId="0" xfId="60" applyFont="1" applyAlignment="1">
      <alignment wrapText="1"/>
      <protection/>
    </xf>
    <xf numFmtId="0" fontId="6" fillId="0" borderId="0" xfId="60" applyAlignment="1">
      <alignment wrapText="1"/>
      <protection/>
    </xf>
    <xf numFmtId="0" fontId="34" fillId="0" borderId="0" xfId="60" applyFont="1" applyAlignment="1">
      <alignment vertical="center"/>
      <protection/>
    </xf>
    <xf numFmtId="0" fontId="34" fillId="0" borderId="0" xfId="60" applyFont="1" applyAlignment="1">
      <alignment vertical="center" wrapText="1"/>
      <protection/>
    </xf>
    <xf numFmtId="0" fontId="34" fillId="0" borderId="0" xfId="60" applyFont="1" applyAlignment="1">
      <alignment horizontal="right" vertical="center" wrapText="1"/>
      <protection/>
    </xf>
    <xf numFmtId="0" fontId="34" fillId="0" borderId="0" xfId="60" applyFont="1" applyAlignment="1">
      <alignment horizontal="left" vertical="center"/>
      <protection/>
    </xf>
    <xf numFmtId="0" fontId="49" fillId="38" borderId="10" xfId="60" applyFont="1" applyFill="1" applyBorder="1" applyAlignment="1">
      <alignment horizontal="center" vertical="center" wrapText="1"/>
      <protection/>
    </xf>
    <xf numFmtId="0" fontId="49" fillId="37" borderId="10" xfId="60" applyFont="1" applyFill="1" applyBorder="1" applyAlignment="1">
      <alignment horizontal="center" vertical="center" wrapText="1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0" xfId="60" applyFont="1">
      <alignment/>
      <protection/>
    </xf>
    <xf numFmtId="0" fontId="93" fillId="0" borderId="10" xfId="60" applyFont="1" applyBorder="1" applyAlignment="1">
      <alignment horizontal="center" vertical="center" wrapText="1"/>
      <protection/>
    </xf>
    <xf numFmtId="0" fontId="94" fillId="38" borderId="10" xfId="60" applyFont="1" applyFill="1" applyBorder="1" applyAlignment="1">
      <alignment horizontal="center" vertical="center" textRotation="90" wrapText="1"/>
      <protection/>
    </xf>
    <xf numFmtId="0" fontId="94" fillId="0" borderId="10" xfId="60" applyFont="1" applyBorder="1" applyAlignment="1">
      <alignment horizontal="center" vertical="center" textRotation="90" wrapText="1"/>
      <protection/>
    </xf>
    <xf numFmtId="0" fontId="94" fillId="36" borderId="10" xfId="60" applyFont="1" applyFill="1" applyBorder="1" applyAlignment="1">
      <alignment horizontal="center" vertical="center" textRotation="90" wrapText="1"/>
      <protection/>
    </xf>
    <xf numFmtId="0" fontId="94" fillId="0" borderId="0" xfId="60" applyFont="1" applyAlignment="1">
      <alignment horizontal="center" vertical="center" wrapText="1"/>
      <protection/>
    </xf>
    <xf numFmtId="0" fontId="44" fillId="0" borderId="12" xfId="60" applyFont="1" applyBorder="1" applyAlignment="1">
      <alignment vertical="center" wrapText="1"/>
      <protection/>
    </xf>
    <xf numFmtId="0" fontId="44" fillId="0" borderId="0" xfId="60" applyFont="1" applyBorder="1" applyAlignment="1">
      <alignment vertical="center" wrapText="1"/>
      <protection/>
    </xf>
    <xf numFmtId="0" fontId="44" fillId="0" borderId="0" xfId="60" applyFont="1" applyAlignment="1">
      <alignment vertical="center" wrapText="1"/>
      <protection/>
    </xf>
    <xf numFmtId="0" fontId="44" fillId="0" borderId="0" xfId="60" applyFont="1" applyAlignment="1">
      <alignment horizontal="center" wrapText="1"/>
      <protection/>
    </xf>
    <xf numFmtId="1" fontId="33" fillId="0" borderId="0" xfId="57" applyNumberFormat="1" applyFont="1" applyFill="1" applyBorder="1" applyAlignment="1">
      <alignment vertical="center"/>
      <protection/>
    </xf>
    <xf numFmtId="1" fontId="33" fillId="0" borderId="10" xfId="0" applyNumberFormat="1" applyFont="1" applyBorder="1" applyAlignment="1">
      <alignment vertical="center"/>
    </xf>
    <xf numFmtId="1" fontId="33" fillId="0" borderId="13" xfId="57" applyNumberFormat="1" applyFont="1" applyFill="1" applyBorder="1" applyAlignment="1">
      <alignment vertical="center"/>
      <protection/>
    </xf>
    <xf numFmtId="1" fontId="9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177" fontId="76" fillId="0" borderId="10" xfId="0" applyNumberFormat="1" applyFont="1" applyFill="1" applyBorder="1" applyAlignment="1">
      <alignment horizontal="right" wrapText="1"/>
    </xf>
    <xf numFmtId="177" fontId="77" fillId="0" borderId="10" xfId="0" applyNumberFormat="1" applyFont="1" applyFill="1" applyBorder="1" applyAlignment="1">
      <alignment horizontal="right" wrapText="1"/>
    </xf>
    <xf numFmtId="177" fontId="76" fillId="0" borderId="10" xfId="0" applyNumberFormat="1" applyFont="1" applyFill="1" applyBorder="1" applyAlignment="1">
      <alignment wrapText="1"/>
    </xf>
    <xf numFmtId="177" fontId="10" fillId="0" borderId="10" xfId="62" applyNumberFormat="1" applyFont="1" applyFill="1" applyBorder="1" applyAlignment="1">
      <alignment horizontal="right" vertical="center" wrapText="1"/>
      <protection/>
    </xf>
    <xf numFmtId="177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17" fillId="0" borderId="0" xfId="57" applyNumberFormat="1" applyFont="1">
      <alignment/>
      <protection/>
    </xf>
    <xf numFmtId="218" fontId="5" fillId="0" borderId="10" xfId="0" applyNumberFormat="1" applyFont="1" applyFill="1" applyBorder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53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20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2" fillId="0" borderId="19" xfId="57" applyFont="1" applyFill="1" applyBorder="1" applyAlignment="1">
      <alignment horizontal="center" vertical="center" wrapText="1"/>
      <protection/>
    </xf>
    <xf numFmtId="178" fontId="21" fillId="0" borderId="0" xfId="57" applyNumberFormat="1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14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21" xfId="57" applyFont="1" applyFill="1" applyBorder="1" applyAlignment="1">
      <alignment horizontal="center" vertical="center" wrapText="1"/>
      <protection/>
    </xf>
    <xf numFmtId="0" fontId="19" fillId="0" borderId="22" xfId="57" applyFont="1" applyFill="1" applyBorder="1" applyAlignment="1">
      <alignment horizontal="center" vertical="center" wrapText="1"/>
      <protection/>
    </xf>
    <xf numFmtId="2" fontId="67" fillId="0" borderId="14" xfId="57" applyNumberFormat="1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2" fontId="16" fillId="33" borderId="14" xfId="57" applyNumberFormat="1" applyFont="1" applyFill="1" applyBorder="1" applyAlignment="1">
      <alignment horizontal="center" wrapText="1"/>
      <protection/>
    </xf>
    <xf numFmtId="2" fontId="16" fillId="33" borderId="16" xfId="57" applyNumberFormat="1" applyFont="1" applyFill="1" applyBorder="1" applyAlignment="1">
      <alignment horizontal="center" wrapText="1"/>
      <protection/>
    </xf>
    <xf numFmtId="0" fontId="24" fillId="0" borderId="0" xfId="57" applyFont="1" applyAlignment="1">
      <alignment horizontal="left" wrapText="1"/>
      <protection/>
    </xf>
    <xf numFmtId="1" fontId="14" fillId="0" borderId="0" xfId="61" applyNumberFormat="1" applyFont="1" applyBorder="1" applyAlignment="1">
      <alignment horizontal="center" vertical="center" textRotation="90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32" fillId="0" borderId="14" xfId="61" applyFont="1" applyBorder="1" applyAlignment="1">
      <alignment horizontal="center"/>
      <protection/>
    </xf>
    <xf numFmtId="0" fontId="32" fillId="0" borderId="16" xfId="61" applyFont="1" applyBorder="1" applyAlignment="1">
      <alignment horizontal="center"/>
      <protection/>
    </xf>
    <xf numFmtId="0" fontId="31" fillId="0" borderId="18" xfId="61" applyFont="1" applyBorder="1" applyAlignment="1">
      <alignment horizontal="center" vertical="center" wrapText="1"/>
      <protection/>
    </xf>
    <xf numFmtId="0" fontId="31" fillId="0" borderId="19" xfId="61" applyFont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center" wrapText="1"/>
      <protection/>
    </xf>
    <xf numFmtId="1" fontId="14" fillId="0" borderId="10" xfId="61" applyNumberFormat="1" applyFont="1" applyBorder="1" applyAlignment="1">
      <alignment horizontal="center" vertical="center" textRotation="90"/>
      <protection/>
    </xf>
    <xf numFmtId="0" fontId="27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0" fontId="85" fillId="0" borderId="0" xfId="61" applyFont="1" applyFill="1" applyBorder="1" applyAlignment="1">
      <alignment horizontal="center"/>
      <protection/>
    </xf>
    <xf numFmtId="0" fontId="85" fillId="0" borderId="0" xfId="61" applyFont="1" applyBorder="1" applyAlignment="1">
      <alignment horizontal="center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0" fontId="23" fillId="0" borderId="20" xfId="61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19" fillId="0" borderId="21" xfId="61" applyFont="1" applyFill="1" applyBorder="1" applyAlignment="1">
      <alignment horizontal="center" vertical="center" wrapText="1"/>
      <protection/>
    </xf>
    <xf numFmtId="0" fontId="19" fillId="0" borderId="13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85" fillId="0" borderId="17" xfId="61" applyFont="1" applyBorder="1" applyAlignment="1">
      <alignment horizontal="center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center"/>
      <protection/>
    </xf>
    <xf numFmtId="0" fontId="14" fillId="0" borderId="0" xfId="61" applyFont="1" applyAlignment="1">
      <alignment horizontal="right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right"/>
    </xf>
    <xf numFmtId="0" fontId="61" fillId="0" borderId="0" xfId="57" applyFont="1" applyAlignment="1">
      <alignment horizontal="center"/>
      <protection/>
    </xf>
    <xf numFmtId="0" fontId="62" fillId="0" borderId="0" xfId="57" applyFont="1" applyAlignment="1">
      <alignment horizontal="center"/>
      <protection/>
    </xf>
    <xf numFmtId="0" fontId="63" fillId="0" borderId="0" xfId="57" applyFont="1" applyAlignment="1">
      <alignment horizontal="center"/>
      <protection/>
    </xf>
    <xf numFmtId="0" fontId="48" fillId="0" borderId="10" xfId="60" applyFont="1" applyBorder="1" applyAlignment="1">
      <alignment horizontal="center" vertical="center" wrapText="1"/>
      <protection/>
    </xf>
    <xf numFmtId="0" fontId="48" fillId="33" borderId="10" xfId="60" applyFont="1" applyFill="1" applyBorder="1" applyAlignment="1">
      <alignment horizontal="center" vertical="center" wrapText="1"/>
      <protection/>
    </xf>
    <xf numFmtId="0" fontId="48" fillId="36" borderId="10" xfId="60" applyFont="1" applyFill="1" applyBorder="1" applyAlignment="1">
      <alignment horizontal="center" vertical="center" wrapText="1"/>
      <protection/>
    </xf>
    <xf numFmtId="0" fontId="48" fillId="36" borderId="10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  <xf numFmtId="0" fontId="41" fillId="0" borderId="0" xfId="60" applyFont="1" applyAlignment="1">
      <alignment horizontal="center" vertical="center"/>
      <protection/>
    </xf>
    <xf numFmtId="0" fontId="46" fillId="0" borderId="0" xfId="60" applyFont="1" applyAlignment="1">
      <alignment horizontal="center" vertical="center"/>
      <protection/>
    </xf>
    <xf numFmtId="0" fontId="47" fillId="0" borderId="18" xfId="60" applyFont="1" applyBorder="1" applyAlignment="1">
      <alignment horizontal="center" vertical="center" wrapText="1"/>
      <protection/>
    </xf>
    <xf numFmtId="0" fontId="47" fillId="0" borderId="20" xfId="60" applyFont="1" applyBorder="1" applyAlignment="1">
      <alignment horizontal="center" vertical="center" wrapText="1"/>
      <protection/>
    </xf>
    <xf numFmtId="0" fontId="47" fillId="0" borderId="19" xfId="60" applyFont="1" applyBorder="1" applyAlignment="1">
      <alignment horizontal="center" vertical="center" wrapText="1"/>
      <protection/>
    </xf>
    <xf numFmtId="0" fontId="47" fillId="36" borderId="10" xfId="60" applyFont="1" applyFill="1" applyBorder="1" applyAlignment="1">
      <alignment horizontal="center" vertical="center" wrapText="1"/>
      <protection/>
    </xf>
    <xf numFmtId="0" fontId="48" fillId="38" borderId="14" xfId="60" applyFont="1" applyFill="1" applyBorder="1" applyAlignment="1">
      <alignment horizontal="center" vertical="center" wrapText="1"/>
      <protection/>
    </xf>
    <xf numFmtId="0" fontId="48" fillId="38" borderId="16" xfId="60" applyFont="1" applyFill="1" applyBorder="1" applyAlignment="1">
      <alignment horizontal="center" vertical="center" wrapText="1"/>
      <protection/>
    </xf>
    <xf numFmtId="0" fontId="47" fillId="36" borderId="10" xfId="60" applyFont="1" applyFill="1" applyBorder="1" applyAlignment="1">
      <alignment horizontal="center" vertical="center"/>
      <protection/>
    </xf>
    <xf numFmtId="0" fontId="47" fillId="37" borderId="10" xfId="60" applyFont="1" applyFill="1" applyBorder="1" applyAlignment="1">
      <alignment horizontal="center" vertical="center" wrapText="1"/>
      <protection/>
    </xf>
    <xf numFmtId="0" fontId="47" fillId="38" borderId="14" xfId="60" applyFont="1" applyFill="1" applyBorder="1" applyAlignment="1">
      <alignment horizontal="center" vertical="center" wrapText="1"/>
      <protection/>
    </xf>
    <xf numFmtId="0" fontId="47" fillId="38" borderId="16" xfId="60" applyFont="1" applyFill="1" applyBorder="1" applyAlignment="1">
      <alignment horizontal="center" vertical="center" wrapText="1"/>
      <protection/>
    </xf>
    <xf numFmtId="0" fontId="49" fillId="0" borderId="10" xfId="60" applyFont="1" applyBorder="1" applyAlignment="1">
      <alignment horizontal="center" vertical="center" wrapText="1"/>
      <protection/>
    </xf>
    <xf numFmtId="0" fontId="48" fillId="37" borderId="10" xfId="60" applyFont="1" applyFill="1" applyBorder="1" applyAlignment="1">
      <alignment horizontal="center" vertical="center" wrapText="1"/>
      <protection/>
    </xf>
    <xf numFmtId="0" fontId="30" fillId="0" borderId="0" xfId="60" applyFont="1" applyAlignment="1">
      <alignment horizontal="center" vertical="center" wrapText="1"/>
      <protection/>
    </xf>
    <xf numFmtId="0" fontId="48" fillId="36" borderId="14" xfId="60" applyFont="1" applyFill="1" applyBorder="1" applyAlignment="1">
      <alignment horizontal="center" vertical="center" wrapText="1"/>
      <protection/>
    </xf>
    <xf numFmtId="0" fontId="48" fillId="36" borderId="15" xfId="60" applyFont="1" applyFill="1" applyBorder="1" applyAlignment="1">
      <alignment horizontal="center" vertical="center" wrapText="1"/>
      <protection/>
    </xf>
    <xf numFmtId="0" fontId="34" fillId="0" borderId="0" xfId="60" applyFont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70" zoomScaleNormal="70" zoomScaleSheetLayoutView="70" zoomScalePageLayoutView="0" workbookViewId="0" topLeftCell="B9">
      <selection activeCell="S25" sqref="S25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11.00390625" style="1" bestFit="1" customWidth="1"/>
    <col min="4" max="7" width="9.00390625" style="1" customWidth="1"/>
    <col min="8" max="8" width="9.57421875" style="1" customWidth="1"/>
    <col min="9" max="9" width="11.7109375" style="1" customWidth="1"/>
    <col min="10" max="10" width="9.8515625" style="1" customWidth="1"/>
    <col min="11" max="11" width="10.140625" style="1" customWidth="1"/>
    <col min="12" max="12" width="11.28125" style="1" customWidth="1"/>
    <col min="13" max="13" width="9.7109375" style="1" bestFit="1" customWidth="1"/>
    <col min="14" max="15" width="9.28125" style="1" bestFit="1" customWidth="1"/>
    <col min="16" max="16" width="9.8515625" style="1" customWidth="1"/>
    <col min="17" max="17" width="9.421875" style="1" customWidth="1"/>
    <col min="18" max="18" width="9.28125" style="1" customWidth="1"/>
    <col min="19" max="19" width="8.7109375" style="1" customWidth="1"/>
    <col min="20" max="20" width="8.28125" style="1" customWidth="1"/>
    <col min="21" max="21" width="9.140625" style="1" customWidth="1"/>
    <col min="22" max="22" width="11.57421875" style="1" bestFit="1" customWidth="1"/>
    <col min="23" max="16384" width="9.140625" style="1" customWidth="1"/>
  </cols>
  <sheetData>
    <row r="1" spans="1:19" s="4" customFormat="1" ht="16.5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2"/>
      <c r="Q1" s="232"/>
      <c r="R1" s="232"/>
      <c r="S1" s="2"/>
    </row>
    <row r="2" spans="1:20" s="4" customFormat="1" ht="31.5" customHeight="1">
      <c r="A2" s="233" t="s">
        <v>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18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s="4" customFormat="1" ht="17.25" customHeight="1">
      <c r="A4" s="234" t="s">
        <v>38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18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0" ht="18.75">
      <c r="A6" s="235" t="s">
        <v>112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20" ht="16.5">
      <c r="A7" s="47"/>
      <c r="S7" s="236" t="s">
        <v>21</v>
      </c>
      <c r="T7" s="236"/>
    </row>
    <row r="8" spans="1:20" s="223" customFormat="1" ht="16.5">
      <c r="A8" s="237">
        <v>1</v>
      </c>
      <c r="B8" s="237">
        <v>2</v>
      </c>
      <c r="C8" s="222"/>
      <c r="D8" s="237">
        <v>3</v>
      </c>
      <c r="E8" s="237"/>
      <c r="F8" s="237"/>
      <c r="G8" s="237"/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29">
        <v>9</v>
      </c>
      <c r="N8" s="230"/>
      <c r="O8" s="230"/>
      <c r="P8" s="230"/>
      <c r="Q8" s="231"/>
      <c r="R8" s="237">
        <v>10</v>
      </c>
      <c r="S8" s="237">
        <v>11</v>
      </c>
      <c r="T8" s="237">
        <v>12</v>
      </c>
    </row>
    <row r="9" spans="1:20" s="223" customFormat="1" ht="16.5">
      <c r="A9" s="237"/>
      <c r="B9" s="237"/>
      <c r="C9" s="222"/>
      <c r="D9" s="222" t="s">
        <v>16</v>
      </c>
      <c r="E9" s="222" t="s">
        <v>17</v>
      </c>
      <c r="F9" s="222" t="s">
        <v>18</v>
      </c>
      <c r="G9" s="222" t="s">
        <v>19</v>
      </c>
      <c r="H9" s="237"/>
      <c r="I9" s="237">
        <v>5</v>
      </c>
      <c r="J9" s="237">
        <v>6</v>
      </c>
      <c r="K9" s="237">
        <v>7</v>
      </c>
      <c r="L9" s="237">
        <v>8</v>
      </c>
      <c r="M9" s="222" t="s">
        <v>16</v>
      </c>
      <c r="N9" s="222" t="s">
        <v>17</v>
      </c>
      <c r="O9" s="222" t="s">
        <v>18</v>
      </c>
      <c r="P9" s="222" t="s">
        <v>19</v>
      </c>
      <c r="Q9" s="222" t="s">
        <v>20</v>
      </c>
      <c r="R9" s="237"/>
      <c r="S9" s="237"/>
      <c r="T9" s="237"/>
    </row>
    <row r="10" spans="1:22" s="84" customFormat="1" ht="57" customHeight="1">
      <c r="A10" s="227" t="s">
        <v>0</v>
      </c>
      <c r="B10" s="227" t="s">
        <v>22</v>
      </c>
      <c r="C10" s="238" t="s">
        <v>108</v>
      </c>
      <c r="D10" s="227" t="s">
        <v>1</v>
      </c>
      <c r="E10" s="227"/>
      <c r="F10" s="227"/>
      <c r="G10" s="227"/>
      <c r="H10" s="227" t="s">
        <v>6</v>
      </c>
      <c r="I10" s="227" t="s">
        <v>7</v>
      </c>
      <c r="J10" s="227" t="s">
        <v>8</v>
      </c>
      <c r="K10" s="227" t="s">
        <v>9</v>
      </c>
      <c r="L10" s="227" t="s">
        <v>10</v>
      </c>
      <c r="M10" s="227" t="s">
        <v>11</v>
      </c>
      <c r="N10" s="227"/>
      <c r="O10" s="227"/>
      <c r="P10" s="227"/>
      <c r="Q10" s="227"/>
      <c r="R10" s="227" t="s">
        <v>13</v>
      </c>
      <c r="S10" s="227" t="s">
        <v>14</v>
      </c>
      <c r="T10" s="227" t="s">
        <v>15</v>
      </c>
      <c r="U10" s="228" t="s">
        <v>110</v>
      </c>
      <c r="V10" s="227" t="s">
        <v>111</v>
      </c>
    </row>
    <row r="11" spans="1:22" s="84" customFormat="1" ht="85.5" customHeight="1">
      <c r="A11" s="227"/>
      <c r="B11" s="227"/>
      <c r="C11" s="239"/>
      <c r="D11" s="83" t="s">
        <v>2</v>
      </c>
      <c r="E11" s="83" t="s">
        <v>3</v>
      </c>
      <c r="F11" s="83" t="s">
        <v>4</v>
      </c>
      <c r="G11" s="83" t="s">
        <v>5</v>
      </c>
      <c r="H11" s="227"/>
      <c r="I11" s="227"/>
      <c r="J11" s="227"/>
      <c r="K11" s="227"/>
      <c r="L11" s="227"/>
      <c r="M11" s="83" t="s">
        <v>2</v>
      </c>
      <c r="N11" s="83" t="s">
        <v>3</v>
      </c>
      <c r="O11" s="83" t="s">
        <v>4</v>
      </c>
      <c r="P11" s="83" t="s">
        <v>5</v>
      </c>
      <c r="Q11" s="83" t="s">
        <v>12</v>
      </c>
      <c r="R11" s="227"/>
      <c r="S11" s="227"/>
      <c r="T11" s="227"/>
      <c r="U11" s="228"/>
      <c r="V11" s="227"/>
    </row>
    <row r="12" spans="1:22" s="99" customFormat="1" ht="26.25" customHeight="1">
      <c r="A12" s="91">
        <v>1</v>
      </c>
      <c r="B12" s="92" t="s">
        <v>23</v>
      </c>
      <c r="C12" s="93">
        <v>35919</v>
      </c>
      <c r="D12" s="94">
        <f>1840+2016+2800+1109+3607+15+2389+1976+2188+809+1071</f>
        <v>19820</v>
      </c>
      <c r="E12" s="94">
        <f>760+1085+1045+418+570+1758+989+743+232+60+303</f>
        <v>7963</v>
      </c>
      <c r="F12" s="94">
        <v>8136</v>
      </c>
      <c r="G12" s="95">
        <f>SUM(D12:F12)</f>
        <v>35919</v>
      </c>
      <c r="H12" s="96">
        <v>8249</v>
      </c>
      <c r="I12" s="96"/>
      <c r="J12" s="96">
        <v>8249</v>
      </c>
      <c r="K12" s="96">
        <v>6745</v>
      </c>
      <c r="L12" s="85"/>
      <c r="M12" s="217">
        <v>1.66962</v>
      </c>
      <c r="N12" s="217">
        <v>0.56716</v>
      </c>
      <c r="O12" s="217">
        <v>0.58423</v>
      </c>
      <c r="P12" s="218">
        <f aca="true" t="shared" si="0" ref="P12:P24">SUM(M12:O12)</f>
        <v>2.8210100000000002</v>
      </c>
      <c r="Q12" s="219">
        <v>1.2904404828030216</v>
      </c>
      <c r="R12" s="96">
        <v>8</v>
      </c>
      <c r="S12" s="96">
        <v>3434</v>
      </c>
      <c r="T12" s="96">
        <v>214</v>
      </c>
      <c r="U12" s="97">
        <f aca="true" t="shared" si="1" ref="U12:U25">(P12*100000)/J12</f>
        <v>34.1982058431325</v>
      </c>
      <c r="V12" s="98">
        <f>Q12/P12</f>
        <v>0.4574391734885809</v>
      </c>
    </row>
    <row r="13" spans="1:22" s="99" customFormat="1" ht="26.25" customHeight="1">
      <c r="A13" s="91">
        <v>2</v>
      </c>
      <c r="B13" s="92" t="s">
        <v>24</v>
      </c>
      <c r="C13" s="93">
        <v>41510</v>
      </c>
      <c r="D13" s="94">
        <v>19787</v>
      </c>
      <c r="E13" s="94">
        <v>9654</v>
      </c>
      <c r="F13" s="94">
        <v>12069</v>
      </c>
      <c r="G13" s="95">
        <f aca="true" t="shared" si="2" ref="G13:G24">SUM(D13:F13)</f>
        <v>41510</v>
      </c>
      <c r="H13" s="96">
        <v>13731</v>
      </c>
      <c r="I13" s="96"/>
      <c r="J13" s="96">
        <v>13731</v>
      </c>
      <c r="K13" s="96">
        <v>9458</v>
      </c>
      <c r="L13" s="85"/>
      <c r="M13" s="217">
        <v>1.20619</v>
      </c>
      <c r="N13" s="217">
        <v>1.80929</v>
      </c>
      <c r="O13" s="217">
        <v>1.00516</v>
      </c>
      <c r="P13" s="218">
        <f t="shared" si="0"/>
        <v>4.02064</v>
      </c>
      <c r="Q13" s="219">
        <v>1.5637036548209078</v>
      </c>
      <c r="R13" s="85">
        <v>3</v>
      </c>
      <c r="S13" s="85">
        <v>4714</v>
      </c>
      <c r="T13" s="85">
        <v>418</v>
      </c>
      <c r="U13" s="97">
        <f t="shared" si="1"/>
        <v>29.281479863083533</v>
      </c>
      <c r="V13" s="98">
        <f aca="true" t="shared" si="3" ref="V13:V25">Q13/P13</f>
        <v>0.38891909119466245</v>
      </c>
    </row>
    <row r="14" spans="1:22" s="99" customFormat="1" ht="26.25" customHeight="1">
      <c r="A14" s="91">
        <v>3</v>
      </c>
      <c r="B14" s="92" t="s">
        <v>25</v>
      </c>
      <c r="C14" s="93">
        <v>75105</v>
      </c>
      <c r="D14" s="94">
        <v>39538</v>
      </c>
      <c r="E14" s="94">
        <v>16375</v>
      </c>
      <c r="F14" s="94">
        <v>19192</v>
      </c>
      <c r="G14" s="95">
        <f t="shared" si="2"/>
        <v>75105</v>
      </c>
      <c r="H14" s="96">
        <v>24953</v>
      </c>
      <c r="I14" s="96"/>
      <c r="J14" s="96">
        <v>24953</v>
      </c>
      <c r="K14" s="96">
        <v>8394</v>
      </c>
      <c r="L14" s="85"/>
      <c r="M14" s="217">
        <v>3.23899</v>
      </c>
      <c r="N14" s="217">
        <v>1.57236</v>
      </c>
      <c r="O14" s="217">
        <v>1.55887</v>
      </c>
      <c r="P14" s="218">
        <f t="shared" si="0"/>
        <v>6.37022</v>
      </c>
      <c r="Q14" s="219">
        <v>2.0933485477833464</v>
      </c>
      <c r="R14" s="85">
        <v>0</v>
      </c>
      <c r="S14" s="85">
        <v>1428</v>
      </c>
      <c r="T14" s="85">
        <v>189</v>
      </c>
      <c r="U14" s="97">
        <f t="shared" si="1"/>
        <v>25.52887428365327</v>
      </c>
      <c r="V14" s="98">
        <f t="shared" si="3"/>
        <v>0.3286147963152523</v>
      </c>
    </row>
    <row r="15" spans="1:22" s="99" customFormat="1" ht="26.25" customHeight="1">
      <c r="A15" s="91">
        <v>4</v>
      </c>
      <c r="B15" s="92" t="s">
        <v>26</v>
      </c>
      <c r="C15" s="93">
        <v>44740</v>
      </c>
      <c r="D15" s="94">
        <v>21394</v>
      </c>
      <c r="E15" s="94">
        <v>8799</v>
      </c>
      <c r="F15" s="94">
        <v>14547</v>
      </c>
      <c r="G15" s="95">
        <f t="shared" si="2"/>
        <v>44740</v>
      </c>
      <c r="H15" s="96">
        <v>11780</v>
      </c>
      <c r="I15" s="96"/>
      <c r="J15" s="96">
        <v>11780</v>
      </c>
      <c r="K15" s="96">
        <v>3071</v>
      </c>
      <c r="L15" s="85"/>
      <c r="M15" s="220">
        <v>0.8269899999999999</v>
      </c>
      <c r="N15" s="220">
        <v>0.44705</v>
      </c>
      <c r="O15" s="220">
        <v>0.68123</v>
      </c>
      <c r="P15" s="218">
        <f t="shared" si="0"/>
        <v>1.9552699999999998</v>
      </c>
      <c r="Q15" s="220">
        <v>0.8209441149391646</v>
      </c>
      <c r="R15" s="85">
        <v>1</v>
      </c>
      <c r="S15" s="85">
        <v>1883</v>
      </c>
      <c r="T15" s="85">
        <v>189</v>
      </c>
      <c r="U15" s="97">
        <f t="shared" si="1"/>
        <v>16.598217317487265</v>
      </c>
      <c r="V15" s="98">
        <f t="shared" si="3"/>
        <v>0.41986227730142883</v>
      </c>
    </row>
    <row r="16" spans="1:22" s="99" customFormat="1" ht="26.25" customHeight="1">
      <c r="A16" s="91">
        <v>5</v>
      </c>
      <c r="B16" s="92" t="s">
        <v>27</v>
      </c>
      <c r="C16" s="93">
        <v>51130</v>
      </c>
      <c r="D16" s="94">
        <v>7098</v>
      </c>
      <c r="E16" s="94">
        <v>29197</v>
      </c>
      <c r="F16" s="94">
        <v>14835</v>
      </c>
      <c r="G16" s="95">
        <f t="shared" si="2"/>
        <v>51130</v>
      </c>
      <c r="H16" s="96">
        <v>17713</v>
      </c>
      <c r="I16" s="96"/>
      <c r="J16" s="96">
        <v>17713</v>
      </c>
      <c r="K16" s="96">
        <v>6309</v>
      </c>
      <c r="L16" s="85"/>
      <c r="M16" s="217">
        <v>0.91378</v>
      </c>
      <c r="N16" s="217">
        <v>3.1419000000000006</v>
      </c>
      <c r="O16" s="217">
        <v>1.42592</v>
      </c>
      <c r="P16" s="218">
        <f t="shared" si="0"/>
        <v>5.4816</v>
      </c>
      <c r="Q16" s="219">
        <v>2.239873223190198</v>
      </c>
      <c r="R16" s="85">
        <v>1</v>
      </c>
      <c r="S16" s="85">
        <v>8134</v>
      </c>
      <c r="T16" s="85">
        <v>516</v>
      </c>
      <c r="U16" s="97">
        <f t="shared" si="1"/>
        <v>30.946762265003105</v>
      </c>
      <c r="V16" s="98">
        <f t="shared" si="3"/>
        <v>0.4086166854914985</v>
      </c>
    </row>
    <row r="17" spans="1:22" s="99" customFormat="1" ht="26.25" customHeight="1">
      <c r="A17" s="91">
        <v>6</v>
      </c>
      <c r="B17" s="92" t="s">
        <v>28</v>
      </c>
      <c r="C17" s="93">
        <v>37693</v>
      </c>
      <c r="D17" s="94">
        <v>15187</v>
      </c>
      <c r="E17" s="94">
        <v>13334</v>
      </c>
      <c r="F17" s="94">
        <v>9172</v>
      </c>
      <c r="G17" s="95">
        <f t="shared" si="2"/>
        <v>37693</v>
      </c>
      <c r="H17" s="96">
        <v>43792</v>
      </c>
      <c r="I17" s="96"/>
      <c r="J17" s="96">
        <v>43792</v>
      </c>
      <c r="K17" s="96">
        <v>13981</v>
      </c>
      <c r="L17" s="85"/>
      <c r="M17" s="217">
        <v>3.00444</v>
      </c>
      <c r="N17" s="217">
        <v>2.06142</v>
      </c>
      <c r="O17" s="217">
        <v>1.31958</v>
      </c>
      <c r="P17" s="218">
        <f t="shared" si="0"/>
        <v>6.385440000000001</v>
      </c>
      <c r="Q17" s="219">
        <v>2.6454048127970657</v>
      </c>
      <c r="R17" s="85">
        <v>0</v>
      </c>
      <c r="S17" s="85">
        <v>4398</v>
      </c>
      <c r="T17" s="85">
        <v>556</v>
      </c>
      <c r="U17" s="97">
        <f t="shared" si="1"/>
        <v>14.581293386919988</v>
      </c>
      <c r="V17" s="98">
        <f t="shared" si="3"/>
        <v>0.41428700493577036</v>
      </c>
    </row>
    <row r="18" spans="1:22" s="99" customFormat="1" ht="26.25" customHeight="1">
      <c r="A18" s="91">
        <v>7</v>
      </c>
      <c r="B18" s="92" t="s">
        <v>29</v>
      </c>
      <c r="C18" s="93">
        <v>35686</v>
      </c>
      <c r="D18" s="94">
        <v>7453</v>
      </c>
      <c r="E18" s="94">
        <v>14981</v>
      </c>
      <c r="F18" s="94">
        <v>13252</v>
      </c>
      <c r="G18" s="95">
        <f t="shared" si="2"/>
        <v>35686</v>
      </c>
      <c r="H18" s="96">
        <v>10865</v>
      </c>
      <c r="I18" s="96"/>
      <c r="J18" s="96">
        <v>10865</v>
      </c>
      <c r="K18" s="96">
        <v>6771</v>
      </c>
      <c r="L18" s="85"/>
      <c r="M18" s="217">
        <v>0.978815</v>
      </c>
      <c r="N18" s="217">
        <v>1.93525</v>
      </c>
      <c r="O18" s="217">
        <v>1.4168</v>
      </c>
      <c r="P18" s="218">
        <f t="shared" si="0"/>
        <v>4.330865</v>
      </c>
      <c r="Q18" s="219">
        <v>2.1086196372532133</v>
      </c>
      <c r="R18" s="85">
        <v>36</v>
      </c>
      <c r="S18" s="85">
        <v>901</v>
      </c>
      <c r="T18" s="85">
        <v>116</v>
      </c>
      <c r="U18" s="97">
        <f t="shared" si="1"/>
        <v>39.86069949378739</v>
      </c>
      <c r="V18" s="98">
        <f t="shared" si="3"/>
        <v>0.48688186707579506</v>
      </c>
    </row>
    <row r="19" spans="1:22" s="99" customFormat="1" ht="26.25" customHeight="1">
      <c r="A19" s="91">
        <v>8</v>
      </c>
      <c r="B19" s="92" t="s">
        <v>30</v>
      </c>
      <c r="C19" s="93">
        <v>54190</v>
      </c>
      <c r="D19" s="94">
        <v>17397</v>
      </c>
      <c r="E19" s="94">
        <v>18796</v>
      </c>
      <c r="F19" s="94">
        <v>17997</v>
      </c>
      <c r="G19" s="95">
        <f t="shared" si="2"/>
        <v>54190</v>
      </c>
      <c r="H19" s="96">
        <v>16417</v>
      </c>
      <c r="I19" s="96"/>
      <c r="J19" s="96">
        <v>16417</v>
      </c>
      <c r="K19" s="96">
        <v>5372</v>
      </c>
      <c r="L19" s="85"/>
      <c r="M19" s="217">
        <v>1.30655</v>
      </c>
      <c r="N19" s="217">
        <v>1.59854</v>
      </c>
      <c r="O19" s="217">
        <v>1.35024</v>
      </c>
      <c r="P19" s="218">
        <f t="shared" si="0"/>
        <v>4.255330000000001</v>
      </c>
      <c r="Q19" s="219">
        <v>1.7821294566135362</v>
      </c>
      <c r="R19" s="85">
        <v>17</v>
      </c>
      <c r="S19" s="85">
        <v>2507</v>
      </c>
      <c r="T19" s="85">
        <v>146</v>
      </c>
      <c r="U19" s="97">
        <f t="shared" si="1"/>
        <v>25.920265578363896</v>
      </c>
      <c r="V19" s="98">
        <f t="shared" si="3"/>
        <v>0.41879935436582727</v>
      </c>
    </row>
    <row r="20" spans="1:22" s="99" customFormat="1" ht="26.25" customHeight="1">
      <c r="A20" s="91">
        <v>9</v>
      </c>
      <c r="B20" s="92" t="s">
        <v>31</v>
      </c>
      <c r="C20" s="93">
        <v>22699</v>
      </c>
      <c r="D20" s="94">
        <v>5646</v>
      </c>
      <c r="E20" s="94">
        <v>11196</v>
      </c>
      <c r="F20" s="94">
        <v>5857</v>
      </c>
      <c r="G20" s="95">
        <f t="shared" si="2"/>
        <v>22699</v>
      </c>
      <c r="H20" s="96">
        <v>8175</v>
      </c>
      <c r="I20" s="96"/>
      <c r="J20" s="96">
        <v>8175</v>
      </c>
      <c r="K20" s="96">
        <v>2026</v>
      </c>
      <c r="L20" s="85"/>
      <c r="M20" s="217">
        <v>0.84833</v>
      </c>
      <c r="N20" s="217">
        <v>1.39255</v>
      </c>
      <c r="O20" s="217">
        <v>1.06593</v>
      </c>
      <c r="P20" s="218">
        <f t="shared" si="0"/>
        <v>3.3068099999999996</v>
      </c>
      <c r="Q20" s="219">
        <v>1.987490060491237</v>
      </c>
      <c r="R20" s="85">
        <v>3</v>
      </c>
      <c r="S20" s="85">
        <v>1881</v>
      </c>
      <c r="T20" s="85">
        <v>124</v>
      </c>
      <c r="U20" s="97">
        <f t="shared" si="1"/>
        <v>40.45027522935779</v>
      </c>
      <c r="V20" s="98">
        <f t="shared" si="3"/>
        <v>0.6010294091560257</v>
      </c>
    </row>
    <row r="21" spans="1:22" s="99" customFormat="1" ht="26.25" customHeight="1">
      <c r="A21" s="91">
        <v>10</v>
      </c>
      <c r="B21" s="92" t="s">
        <v>32</v>
      </c>
      <c r="C21" s="93">
        <v>62872</v>
      </c>
      <c r="D21" s="94">
        <v>47685</v>
      </c>
      <c r="E21" s="94">
        <v>1056</v>
      </c>
      <c r="F21" s="94">
        <v>14131</v>
      </c>
      <c r="G21" s="95">
        <f t="shared" si="2"/>
        <v>62872</v>
      </c>
      <c r="H21" s="96">
        <v>25977</v>
      </c>
      <c r="I21" s="96"/>
      <c r="J21" s="96">
        <v>25977</v>
      </c>
      <c r="K21" s="96">
        <v>17625</v>
      </c>
      <c r="L21" s="85"/>
      <c r="M21" s="217">
        <v>4.5990899999999995</v>
      </c>
      <c r="N21" s="217">
        <v>0.1359</v>
      </c>
      <c r="O21" s="217">
        <v>1.34799</v>
      </c>
      <c r="P21" s="218">
        <f t="shared" si="0"/>
        <v>6.08298</v>
      </c>
      <c r="Q21" s="219">
        <v>1.6746545308817198</v>
      </c>
      <c r="R21" s="85">
        <v>12</v>
      </c>
      <c r="S21" s="85">
        <v>10363</v>
      </c>
      <c r="T21" s="85">
        <v>186</v>
      </c>
      <c r="U21" s="97">
        <f t="shared" si="1"/>
        <v>23.416791777341494</v>
      </c>
      <c r="V21" s="98">
        <f t="shared" si="3"/>
        <v>0.27530166643351117</v>
      </c>
    </row>
    <row r="22" spans="1:22" s="99" customFormat="1" ht="26.25" customHeight="1">
      <c r="A22" s="91">
        <v>11</v>
      </c>
      <c r="B22" s="92" t="s">
        <v>33</v>
      </c>
      <c r="C22" s="93">
        <v>24520</v>
      </c>
      <c r="D22" s="94">
        <v>3845</v>
      </c>
      <c r="E22" s="94">
        <v>14223</v>
      </c>
      <c r="F22" s="94">
        <v>6452</v>
      </c>
      <c r="G22" s="95">
        <f t="shared" si="2"/>
        <v>24520</v>
      </c>
      <c r="H22" s="96">
        <v>9911</v>
      </c>
      <c r="I22" s="96"/>
      <c r="J22" s="96">
        <v>9911</v>
      </c>
      <c r="K22" s="96">
        <v>2542</v>
      </c>
      <c r="L22" s="85"/>
      <c r="M22" s="217">
        <v>0.70412</v>
      </c>
      <c r="N22" s="217">
        <v>1.93655</v>
      </c>
      <c r="O22" s="217">
        <v>1.07446</v>
      </c>
      <c r="P22" s="218">
        <f t="shared" si="0"/>
        <v>3.7151300000000003</v>
      </c>
      <c r="Q22" s="219">
        <v>1.3933699350276916</v>
      </c>
      <c r="R22" s="85">
        <v>0</v>
      </c>
      <c r="S22" s="85">
        <v>1877</v>
      </c>
      <c r="T22" s="85">
        <v>160</v>
      </c>
      <c r="U22" s="97">
        <f t="shared" si="1"/>
        <v>37.48491575017657</v>
      </c>
      <c r="V22" s="98">
        <f t="shared" si="3"/>
        <v>0.37505280704246996</v>
      </c>
    </row>
    <row r="23" spans="1:22" s="99" customFormat="1" ht="26.25" customHeight="1">
      <c r="A23" s="91">
        <v>12</v>
      </c>
      <c r="B23" s="92" t="s">
        <v>34</v>
      </c>
      <c r="C23" s="93">
        <v>46814</v>
      </c>
      <c r="D23" s="94">
        <v>27867</v>
      </c>
      <c r="E23" s="94">
        <v>2512</v>
      </c>
      <c r="F23" s="94">
        <v>16435</v>
      </c>
      <c r="G23" s="95">
        <f t="shared" si="2"/>
        <v>46814</v>
      </c>
      <c r="H23" s="96">
        <v>12494</v>
      </c>
      <c r="I23" s="96"/>
      <c r="J23" s="96">
        <v>12494</v>
      </c>
      <c r="K23" s="96">
        <v>8967</v>
      </c>
      <c r="L23" s="85"/>
      <c r="M23" s="217">
        <v>2.2457349</v>
      </c>
      <c r="N23" s="217">
        <v>0.5760219999999999</v>
      </c>
      <c r="O23" s="217">
        <v>0.786848</v>
      </c>
      <c r="P23" s="218">
        <f t="shared" si="0"/>
        <v>3.6086049</v>
      </c>
      <c r="Q23" s="219">
        <v>1.5197603504589283</v>
      </c>
      <c r="R23" s="85">
        <v>176</v>
      </c>
      <c r="S23" s="85">
        <v>5056</v>
      </c>
      <c r="T23" s="85">
        <v>146</v>
      </c>
      <c r="U23" s="97">
        <f t="shared" si="1"/>
        <v>28.882702897390747</v>
      </c>
      <c r="V23" s="98">
        <f t="shared" si="3"/>
        <v>0.4211490015044119</v>
      </c>
    </row>
    <row r="24" spans="1:22" s="99" customFormat="1" ht="26.25" customHeight="1">
      <c r="A24" s="91">
        <v>13</v>
      </c>
      <c r="B24" s="92" t="s">
        <v>35</v>
      </c>
      <c r="C24" s="93">
        <v>56878</v>
      </c>
      <c r="D24" s="94">
        <v>38497</v>
      </c>
      <c r="E24" s="94">
        <v>4154</v>
      </c>
      <c r="F24" s="94">
        <v>14227</v>
      </c>
      <c r="G24" s="95">
        <f t="shared" si="2"/>
        <v>56878</v>
      </c>
      <c r="H24" s="96">
        <v>17521</v>
      </c>
      <c r="I24" s="96"/>
      <c r="J24" s="96">
        <v>17521</v>
      </c>
      <c r="K24" s="96">
        <v>14918</v>
      </c>
      <c r="L24" s="85"/>
      <c r="M24" s="217">
        <v>2.6917</v>
      </c>
      <c r="N24" s="217">
        <v>0.32568</v>
      </c>
      <c r="O24" s="217">
        <v>0.92326</v>
      </c>
      <c r="P24" s="218">
        <f t="shared" si="0"/>
        <v>3.94064</v>
      </c>
      <c r="Q24" s="219">
        <v>1.499131192939969</v>
      </c>
      <c r="R24" s="85">
        <v>404</v>
      </c>
      <c r="S24" s="85">
        <v>3576</v>
      </c>
      <c r="T24" s="85">
        <v>145</v>
      </c>
      <c r="U24" s="97">
        <f t="shared" si="1"/>
        <v>22.49095371268763</v>
      </c>
      <c r="V24" s="98">
        <f t="shared" si="3"/>
        <v>0.3804283550235416</v>
      </c>
    </row>
    <row r="25" spans="1:22" s="50" customFormat="1" ht="26.25" customHeight="1">
      <c r="A25" s="48"/>
      <c r="B25" s="48" t="s">
        <v>36</v>
      </c>
      <c r="C25" s="48">
        <f>SUM(C12:C24)</f>
        <v>589756</v>
      </c>
      <c r="D25" s="48">
        <f aca="true" t="shared" si="4" ref="D25:T25">SUM(D12:D24)</f>
        <v>271214</v>
      </c>
      <c r="E25" s="48">
        <f t="shared" si="4"/>
        <v>152240</v>
      </c>
      <c r="F25" s="48">
        <f t="shared" si="4"/>
        <v>166302</v>
      </c>
      <c r="G25" s="48">
        <f t="shared" si="4"/>
        <v>589756</v>
      </c>
      <c r="H25" s="48">
        <f t="shared" si="4"/>
        <v>221578</v>
      </c>
      <c r="I25" s="48">
        <v>306236</v>
      </c>
      <c r="J25" s="48">
        <f t="shared" si="4"/>
        <v>221578</v>
      </c>
      <c r="K25" s="48">
        <f t="shared" si="4"/>
        <v>106179</v>
      </c>
      <c r="L25" s="48">
        <v>140.0715</v>
      </c>
      <c r="M25" s="226">
        <f t="shared" si="4"/>
        <v>24.234349899999998</v>
      </c>
      <c r="N25" s="226">
        <f t="shared" si="4"/>
        <v>17.499671999999997</v>
      </c>
      <c r="O25" s="226">
        <f t="shared" si="4"/>
        <v>14.540517999999999</v>
      </c>
      <c r="P25" s="226">
        <f t="shared" si="4"/>
        <v>56.274539900000015</v>
      </c>
      <c r="Q25" s="221">
        <f t="shared" si="4"/>
        <v>22.61887</v>
      </c>
      <c r="R25" s="49">
        <f t="shared" si="4"/>
        <v>661</v>
      </c>
      <c r="S25" s="49">
        <f t="shared" si="4"/>
        <v>50152</v>
      </c>
      <c r="T25" s="49">
        <f t="shared" si="4"/>
        <v>3105</v>
      </c>
      <c r="U25" s="87">
        <f t="shared" si="1"/>
        <v>25.39716934894259</v>
      </c>
      <c r="V25" s="60">
        <f t="shared" si="3"/>
        <v>0.40193789305419086</v>
      </c>
    </row>
    <row r="27" spans="8:19" ht="16.5">
      <c r="H27" s="52"/>
      <c r="S27" s="86"/>
    </row>
    <row r="28" ht="16.5">
      <c r="H28" s="52"/>
    </row>
    <row r="29" spans="12:18" ht="16.5">
      <c r="L29" s="52"/>
      <c r="R29" s="138" t="s">
        <v>124</v>
      </c>
    </row>
    <row r="30" spans="12:18" ht="16.5">
      <c r="L30" s="52"/>
      <c r="R30" s="142" t="s">
        <v>125</v>
      </c>
    </row>
    <row r="31" ht="16.5">
      <c r="R31" s="146" t="s">
        <v>126</v>
      </c>
    </row>
    <row r="32" spans="13:18" ht="16.5">
      <c r="M32" s="52"/>
      <c r="R32" s="149" t="s">
        <v>127</v>
      </c>
    </row>
    <row r="33" ht="16.5">
      <c r="R33" s="151" t="s">
        <v>128</v>
      </c>
    </row>
  </sheetData>
  <sheetProtection/>
  <mergeCells count="32">
    <mergeCell ref="D8:G8"/>
    <mergeCell ref="H10:H11"/>
    <mergeCell ref="H8:H9"/>
    <mergeCell ref="D10:G10"/>
    <mergeCell ref="C10:C11"/>
    <mergeCell ref="A10:A11"/>
    <mergeCell ref="B10:B11"/>
    <mergeCell ref="A8:A9"/>
    <mergeCell ref="B8:B9"/>
    <mergeCell ref="K10:K11"/>
    <mergeCell ref="K8:K9"/>
    <mergeCell ref="J10:J11"/>
    <mergeCell ref="J8:J9"/>
    <mergeCell ref="L8:L9"/>
    <mergeCell ref="I10:I11"/>
    <mergeCell ref="I8:I9"/>
    <mergeCell ref="T8:T9"/>
    <mergeCell ref="R10:R11"/>
    <mergeCell ref="S10:S11"/>
    <mergeCell ref="T10:T11"/>
    <mergeCell ref="M10:Q10"/>
    <mergeCell ref="L10:L11"/>
    <mergeCell ref="V10:V11"/>
    <mergeCell ref="U10:U11"/>
    <mergeCell ref="M8:Q8"/>
    <mergeCell ref="P1:R1"/>
    <mergeCell ref="A2:T2"/>
    <mergeCell ref="A4:T4"/>
    <mergeCell ref="A6:T6"/>
    <mergeCell ref="S7:T7"/>
    <mergeCell ref="R8:R9"/>
    <mergeCell ref="S8:S9"/>
  </mergeCells>
  <conditionalFormatting sqref="V12:V25">
    <cfRule type="cellIs" priority="1" dxfId="6" operator="lessThan" stopIfTrue="1">
      <formula>0.4</formula>
    </cfRule>
  </conditionalFormatting>
  <conditionalFormatting sqref="R33">
    <cfRule type="cellIs" priority="2" dxfId="7" operator="lessThan" stopIfTrue="1">
      <formula>0</formula>
    </cfRule>
  </conditionalFormatting>
  <printOptions/>
  <pageMargins left="0.5" right="0.5" top="0.5" bottom="0.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70" zoomScaleNormal="70" zoomScaleSheetLayoutView="70" zoomScalePageLayoutView="0" workbookViewId="0" topLeftCell="A1">
      <pane xSplit="2" ySplit="12" topLeftCell="E2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T30" sqref="T30"/>
    </sheetView>
  </sheetViews>
  <sheetFormatPr defaultColWidth="9.140625" defaultRowHeight="15"/>
  <cols>
    <col min="1" max="1" width="4.57421875" style="4" customWidth="1"/>
    <col min="2" max="2" width="17.7109375" style="3" customWidth="1"/>
    <col min="3" max="3" width="11.7109375" style="4" customWidth="1"/>
    <col min="4" max="4" width="9.8515625" style="42" customWidth="1"/>
    <col min="5" max="5" width="9.8515625" style="4" customWidth="1"/>
    <col min="6" max="6" width="11.140625" style="4" customWidth="1"/>
    <col min="7" max="7" width="8.140625" style="4" customWidth="1"/>
    <col min="8" max="8" width="11.7109375" style="4" customWidth="1"/>
    <col min="9" max="9" width="12.28125" style="4" customWidth="1"/>
    <col min="10" max="10" width="15.28125" style="4" customWidth="1"/>
    <col min="11" max="11" width="13.00390625" style="4" customWidth="1"/>
    <col min="12" max="12" width="13.28125" style="4" customWidth="1"/>
    <col min="13" max="13" width="15.00390625" style="4" customWidth="1"/>
    <col min="14" max="15" width="13.8515625" style="4" customWidth="1"/>
    <col min="16" max="16" width="13.7109375" style="4" customWidth="1"/>
    <col min="17" max="17" width="0.13671875" style="4" hidden="1" customWidth="1"/>
    <col min="18" max="16384" width="9.140625" style="4" customWidth="1"/>
  </cols>
  <sheetData>
    <row r="1" spans="1:17" ht="16.5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32" t="s">
        <v>59</v>
      </c>
      <c r="O1" s="232"/>
      <c r="P1" s="232"/>
      <c r="Q1" s="2"/>
    </row>
    <row r="2" spans="1:16" ht="31.5" customHeight="1">
      <c r="A2" s="245" t="s">
        <v>37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7.25" customHeight="1">
      <c r="A4" s="234" t="s">
        <v>38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0.25" customHeight="1">
      <c r="A6" s="246" t="s">
        <v>113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66" t="s">
        <v>40</v>
      </c>
      <c r="Q8" s="10"/>
    </row>
    <row r="9" spans="1:17" s="13" customFormat="1" ht="61.5" customHeight="1">
      <c r="A9" s="240" t="s">
        <v>0</v>
      </c>
      <c r="B9" s="240" t="s">
        <v>41</v>
      </c>
      <c r="C9" s="240" t="s">
        <v>42</v>
      </c>
      <c r="D9" s="247" t="s">
        <v>43</v>
      </c>
      <c r="E9" s="247"/>
      <c r="F9" s="255" t="s">
        <v>116</v>
      </c>
      <c r="G9" s="256"/>
      <c r="H9" s="240" t="s">
        <v>44</v>
      </c>
      <c r="I9" s="240" t="s">
        <v>45</v>
      </c>
      <c r="J9" s="240" t="s">
        <v>54</v>
      </c>
      <c r="K9" s="243" t="s">
        <v>46</v>
      </c>
      <c r="L9" s="243"/>
      <c r="M9" s="243"/>
      <c r="N9" s="243"/>
      <c r="O9" s="243"/>
      <c r="P9" s="243"/>
      <c r="Q9" s="243"/>
    </row>
    <row r="10" spans="1:17" s="13" customFormat="1" ht="41.25" customHeight="1">
      <c r="A10" s="241"/>
      <c r="B10" s="241"/>
      <c r="C10" s="241"/>
      <c r="D10" s="248" t="s">
        <v>47</v>
      </c>
      <c r="E10" s="248" t="s">
        <v>48</v>
      </c>
      <c r="F10" s="248" t="s">
        <v>47</v>
      </c>
      <c r="G10" s="248" t="s">
        <v>48</v>
      </c>
      <c r="H10" s="241"/>
      <c r="I10" s="241"/>
      <c r="J10" s="241"/>
      <c r="K10" s="240" t="s">
        <v>49</v>
      </c>
      <c r="L10" s="240" t="s">
        <v>50</v>
      </c>
      <c r="M10" s="240" t="s">
        <v>51</v>
      </c>
      <c r="N10" s="253" t="s">
        <v>55</v>
      </c>
      <c r="O10" s="254"/>
      <c r="P10" s="252" t="s">
        <v>58</v>
      </c>
      <c r="Q10" s="14"/>
    </row>
    <row r="11" spans="1:17" s="13" customFormat="1" ht="30">
      <c r="A11" s="242"/>
      <c r="B11" s="242"/>
      <c r="C11" s="242"/>
      <c r="D11" s="249"/>
      <c r="E11" s="249"/>
      <c r="F11" s="249"/>
      <c r="G11" s="249"/>
      <c r="H11" s="242"/>
      <c r="I11" s="242"/>
      <c r="J11" s="242"/>
      <c r="K11" s="244"/>
      <c r="L11" s="244"/>
      <c r="M11" s="244"/>
      <c r="N11" s="43" t="s">
        <v>56</v>
      </c>
      <c r="O11" s="43" t="s">
        <v>57</v>
      </c>
      <c r="P11" s="244"/>
      <c r="Q11" s="14"/>
    </row>
    <row r="12" spans="1:17" s="9" customFormat="1" ht="12.75">
      <c r="A12" s="15"/>
      <c r="B12" s="44">
        <v>1</v>
      </c>
      <c r="C12" s="46">
        <v>2</v>
      </c>
      <c r="D12" s="44">
        <v>3</v>
      </c>
      <c r="E12" s="46">
        <v>4</v>
      </c>
      <c r="F12" s="44">
        <v>5</v>
      </c>
      <c r="G12" s="46">
        <v>6</v>
      </c>
      <c r="H12" s="44">
        <v>7</v>
      </c>
      <c r="I12" s="46">
        <v>8</v>
      </c>
      <c r="J12" s="44">
        <v>9</v>
      </c>
      <c r="K12" s="46">
        <v>10</v>
      </c>
      <c r="L12" s="44">
        <v>11</v>
      </c>
      <c r="M12" s="46">
        <v>12</v>
      </c>
      <c r="N12" s="44">
        <v>13</v>
      </c>
      <c r="O12" s="46">
        <v>14</v>
      </c>
      <c r="P12" s="44">
        <v>15</v>
      </c>
      <c r="Q12" s="16"/>
    </row>
    <row r="13" spans="1:17" s="77" customFormat="1" ht="15">
      <c r="A13" s="70">
        <v>1</v>
      </c>
      <c r="B13" s="71" t="s">
        <v>23</v>
      </c>
      <c r="C13" s="73">
        <v>100.29882069999998</v>
      </c>
      <c r="D13" s="88"/>
      <c r="E13" s="88"/>
      <c r="F13" s="257">
        <v>375.38342</v>
      </c>
      <c r="G13" s="258"/>
      <c r="H13" s="74">
        <v>1.90702</v>
      </c>
      <c r="I13" s="74">
        <f>SUM(C13:H13)</f>
        <v>477.58926069999995</v>
      </c>
      <c r="J13" s="74"/>
      <c r="K13" s="74">
        <f>219.981745+17.44032+0.93825+12.05815</f>
        <v>250.418465</v>
      </c>
      <c r="L13" s="74">
        <v>8.44054</v>
      </c>
      <c r="M13" s="74">
        <v>86.03495</v>
      </c>
      <c r="N13" s="74">
        <v>2.168</v>
      </c>
      <c r="O13" s="74">
        <v>5.54261</v>
      </c>
      <c r="P13" s="75">
        <f>SUM(K13:O13)</f>
        <v>352.60456500000004</v>
      </c>
      <c r="Q13" s="76"/>
    </row>
    <row r="14" spans="1:17" s="77" customFormat="1" ht="15">
      <c r="A14" s="79">
        <v>2</v>
      </c>
      <c r="B14" s="80" t="s">
        <v>24</v>
      </c>
      <c r="C14" s="81">
        <v>96.04364900000004</v>
      </c>
      <c r="D14" s="88"/>
      <c r="E14" s="88"/>
      <c r="F14" s="257">
        <v>393.03353</v>
      </c>
      <c r="G14" s="258"/>
      <c r="H14" s="82">
        <v>1.73084</v>
      </c>
      <c r="I14" s="74">
        <f>SUM(C14:H14)</f>
        <v>490.808019</v>
      </c>
      <c r="J14" s="74"/>
      <c r="K14" s="82">
        <v>311.13527</v>
      </c>
      <c r="L14" s="82">
        <v>12.75898</v>
      </c>
      <c r="M14" s="82">
        <v>98.61089</v>
      </c>
      <c r="N14" s="82">
        <v>10.98076</v>
      </c>
      <c r="O14" s="82">
        <v>6.34269</v>
      </c>
      <c r="P14" s="75">
        <f aca="true" t="shared" si="0" ref="P14:P28">SUM(K14:O14)</f>
        <v>439.82858999999996</v>
      </c>
      <c r="Q14" s="76"/>
    </row>
    <row r="15" spans="1:17" s="77" customFormat="1" ht="15">
      <c r="A15" s="70">
        <v>3</v>
      </c>
      <c r="B15" s="71" t="s">
        <v>25</v>
      </c>
      <c r="C15" s="73">
        <v>98.1287413</v>
      </c>
      <c r="D15" s="88"/>
      <c r="E15" s="88"/>
      <c r="F15" s="257">
        <v>964.49003</v>
      </c>
      <c r="G15" s="258"/>
      <c r="H15" s="74">
        <v>2.36832</v>
      </c>
      <c r="I15" s="74">
        <f aca="true" t="shared" si="1" ref="I15:I25">SUM(C15:H15)</f>
        <v>1064.9870913</v>
      </c>
      <c r="J15" s="74"/>
      <c r="K15" s="74">
        <v>497.17778</v>
      </c>
      <c r="L15" s="74">
        <v>16.39448</v>
      </c>
      <c r="M15" s="74">
        <v>342.11425</v>
      </c>
      <c r="N15" s="74">
        <v>0.65967</v>
      </c>
      <c r="O15" s="74">
        <v>16.96944</v>
      </c>
      <c r="P15" s="75">
        <f t="shared" si="0"/>
        <v>873.31562</v>
      </c>
      <c r="Q15" s="76"/>
    </row>
    <row r="16" spans="1:17" s="77" customFormat="1" ht="15">
      <c r="A16" s="70">
        <v>4</v>
      </c>
      <c r="B16" s="71" t="s">
        <v>26</v>
      </c>
      <c r="C16" s="73">
        <v>58.36443799999995</v>
      </c>
      <c r="D16" s="88"/>
      <c r="E16" s="88"/>
      <c r="F16" s="257">
        <v>330.91668</v>
      </c>
      <c r="G16" s="258"/>
      <c r="H16" s="74">
        <v>1.68774</v>
      </c>
      <c r="I16" s="74">
        <f t="shared" si="1"/>
        <v>390.96885799999995</v>
      </c>
      <c r="J16" s="74"/>
      <c r="K16" s="74">
        <v>150.82386</v>
      </c>
      <c r="L16" s="74">
        <v>5.51666</v>
      </c>
      <c r="M16" s="74">
        <v>81.58559</v>
      </c>
      <c r="N16" s="74">
        <v>9.88021</v>
      </c>
      <c r="O16" s="74">
        <v>2.31488</v>
      </c>
      <c r="P16" s="75">
        <f t="shared" si="0"/>
        <v>250.1212</v>
      </c>
      <c r="Q16" s="76"/>
    </row>
    <row r="17" spans="1:17" s="77" customFormat="1" ht="15">
      <c r="A17" s="70">
        <v>5</v>
      </c>
      <c r="B17" s="71" t="s">
        <v>27</v>
      </c>
      <c r="C17" s="73">
        <v>129.32383589999998</v>
      </c>
      <c r="D17" s="88"/>
      <c r="E17" s="88"/>
      <c r="F17" s="257">
        <v>666.2323</v>
      </c>
      <c r="G17" s="258"/>
      <c r="H17" s="74">
        <v>2.998895</v>
      </c>
      <c r="I17" s="74">
        <f t="shared" si="1"/>
        <v>798.5550308999999</v>
      </c>
      <c r="J17" s="74"/>
      <c r="K17" s="74">
        <v>459.07943</v>
      </c>
      <c r="L17" s="74">
        <v>32.024515</v>
      </c>
      <c r="M17" s="74">
        <v>177.9622</v>
      </c>
      <c r="N17" s="74">
        <v>5.69287</v>
      </c>
      <c r="O17" s="74">
        <v>9.365855</v>
      </c>
      <c r="P17" s="75">
        <f t="shared" si="0"/>
        <v>684.12487</v>
      </c>
      <c r="Q17" s="76"/>
    </row>
    <row r="18" spans="1:17" s="77" customFormat="1" ht="15">
      <c r="A18" s="70">
        <v>6</v>
      </c>
      <c r="B18" s="71" t="s">
        <v>28</v>
      </c>
      <c r="C18" s="73">
        <v>77.29460369999997</v>
      </c>
      <c r="D18" s="88"/>
      <c r="E18" s="88"/>
      <c r="F18" s="257">
        <v>904.49953</v>
      </c>
      <c r="G18" s="258"/>
      <c r="H18" s="74">
        <v>3.18065</v>
      </c>
      <c r="I18" s="74">
        <f t="shared" si="1"/>
        <v>984.9747837</v>
      </c>
      <c r="J18" s="74"/>
      <c r="K18" s="74">
        <v>530.571315</v>
      </c>
      <c r="L18" s="74">
        <v>27.99546</v>
      </c>
      <c r="M18" s="74">
        <v>317.831315</v>
      </c>
      <c r="N18" s="74">
        <v>4.11873</v>
      </c>
      <c r="O18" s="74">
        <v>21.97609</v>
      </c>
      <c r="P18" s="75">
        <f t="shared" si="0"/>
        <v>902.49291</v>
      </c>
      <c r="Q18" s="76"/>
    </row>
    <row r="19" spans="1:17" s="77" customFormat="1" ht="15">
      <c r="A19" s="70">
        <v>7</v>
      </c>
      <c r="B19" s="71" t="s">
        <v>29</v>
      </c>
      <c r="C19" s="73">
        <v>42.53467299999994</v>
      </c>
      <c r="D19" s="88"/>
      <c r="E19" s="88"/>
      <c r="F19" s="257">
        <v>777.84413</v>
      </c>
      <c r="G19" s="258"/>
      <c r="H19" s="74">
        <v>13.70918</v>
      </c>
      <c r="I19" s="74">
        <f t="shared" si="1"/>
        <v>834.0879829999998</v>
      </c>
      <c r="J19" s="74"/>
      <c r="K19" s="74">
        <v>354.37444</v>
      </c>
      <c r="L19" s="74">
        <v>25.70915</v>
      </c>
      <c r="M19" s="74">
        <v>292.5832725</v>
      </c>
      <c r="N19" s="74">
        <v>4.02963</v>
      </c>
      <c r="O19" s="74">
        <v>20.8278</v>
      </c>
      <c r="P19" s="75">
        <f t="shared" si="0"/>
        <v>697.5242925</v>
      </c>
      <c r="Q19" s="76"/>
    </row>
    <row r="20" spans="1:17" s="77" customFormat="1" ht="15">
      <c r="A20" s="70">
        <v>8</v>
      </c>
      <c r="B20" s="71" t="s">
        <v>30</v>
      </c>
      <c r="C20" s="73">
        <v>124.76435879999975</v>
      </c>
      <c r="D20" s="88"/>
      <c r="E20" s="88"/>
      <c r="F20" s="257">
        <v>526.30253</v>
      </c>
      <c r="G20" s="258"/>
      <c r="H20" s="74">
        <v>1.8458</v>
      </c>
      <c r="I20" s="74">
        <f t="shared" si="1"/>
        <v>652.9126887999998</v>
      </c>
      <c r="J20" s="74"/>
      <c r="K20" s="74">
        <v>339.26518</v>
      </c>
      <c r="L20" s="74">
        <v>11.80873</v>
      </c>
      <c r="M20" s="74">
        <v>149.44169000000002</v>
      </c>
      <c r="N20" s="74">
        <v>4.74739</v>
      </c>
      <c r="O20" s="74">
        <v>11.43534</v>
      </c>
      <c r="P20" s="75">
        <f t="shared" si="0"/>
        <v>516.69833</v>
      </c>
      <c r="Q20" s="76"/>
    </row>
    <row r="21" spans="1:17" s="77" customFormat="1" ht="15">
      <c r="A21" s="70">
        <v>9</v>
      </c>
      <c r="B21" s="71" t="s">
        <v>31</v>
      </c>
      <c r="C21" s="73">
        <v>70.19322690000004</v>
      </c>
      <c r="D21" s="88"/>
      <c r="E21" s="88"/>
      <c r="F21" s="257">
        <v>352.95073</v>
      </c>
      <c r="G21" s="258"/>
      <c r="H21" s="74">
        <v>1.00309</v>
      </c>
      <c r="I21" s="74">
        <f t="shared" si="1"/>
        <v>424.1470469</v>
      </c>
      <c r="J21" s="74"/>
      <c r="K21" s="74">
        <v>270.822415</v>
      </c>
      <c r="L21" s="74">
        <v>12.52521</v>
      </c>
      <c r="M21" s="74">
        <v>100.189705</v>
      </c>
      <c r="N21" s="74">
        <v>5.52893</v>
      </c>
      <c r="O21" s="74">
        <v>4.78336</v>
      </c>
      <c r="P21" s="75">
        <f t="shared" si="0"/>
        <v>393.84962</v>
      </c>
      <c r="Q21" s="76"/>
    </row>
    <row r="22" spans="1:17" s="77" customFormat="1" ht="15">
      <c r="A22" s="70">
        <v>10</v>
      </c>
      <c r="B22" s="71" t="s">
        <v>32</v>
      </c>
      <c r="C22" s="73">
        <v>99.5516212</v>
      </c>
      <c r="D22" s="88"/>
      <c r="E22" s="88"/>
      <c r="F22" s="257">
        <v>654.19773</v>
      </c>
      <c r="G22" s="258"/>
      <c r="H22" s="74">
        <v>1.8961900000000003</v>
      </c>
      <c r="I22" s="74">
        <f t="shared" si="1"/>
        <v>755.6455412</v>
      </c>
      <c r="J22" s="74"/>
      <c r="K22" s="74">
        <v>479.68581</v>
      </c>
      <c r="L22" s="74">
        <v>13.21871</v>
      </c>
      <c r="M22" s="74">
        <v>159.83913</v>
      </c>
      <c r="N22" s="74">
        <v>10.0854</v>
      </c>
      <c r="O22" s="74">
        <v>7.64813</v>
      </c>
      <c r="P22" s="75">
        <f t="shared" si="0"/>
        <v>670.4771800000001</v>
      </c>
      <c r="Q22" s="76"/>
    </row>
    <row r="23" spans="1:17" s="77" customFormat="1" ht="15">
      <c r="A23" s="70">
        <v>11</v>
      </c>
      <c r="B23" s="71" t="s">
        <v>33</v>
      </c>
      <c r="C23" s="73">
        <v>31.543783999999945</v>
      </c>
      <c r="D23" s="88"/>
      <c r="E23" s="88"/>
      <c r="F23" s="257">
        <v>484.92653</v>
      </c>
      <c r="G23" s="258"/>
      <c r="H23" s="74">
        <v>0.71883</v>
      </c>
      <c r="I23" s="74">
        <f t="shared" si="1"/>
        <v>517.1891439999999</v>
      </c>
      <c r="J23" s="74"/>
      <c r="K23" s="74">
        <v>283.4139</v>
      </c>
      <c r="L23" s="74">
        <v>13.44348</v>
      </c>
      <c r="M23" s="74">
        <v>141.58424</v>
      </c>
      <c r="N23" s="74">
        <v>4.73627</v>
      </c>
      <c r="O23" s="74">
        <v>6.00569</v>
      </c>
      <c r="P23" s="75">
        <f t="shared" si="0"/>
        <v>449.18358000000006</v>
      </c>
      <c r="Q23" s="76"/>
    </row>
    <row r="24" spans="1:17" s="77" customFormat="1" ht="15">
      <c r="A24" s="70">
        <v>12</v>
      </c>
      <c r="B24" s="71" t="s">
        <v>34</v>
      </c>
      <c r="C24" s="73">
        <v>37.57820179999999</v>
      </c>
      <c r="D24" s="88"/>
      <c r="E24" s="88"/>
      <c r="F24" s="257">
        <v>374.62928</v>
      </c>
      <c r="G24" s="258"/>
      <c r="H24" s="74">
        <v>1.33022</v>
      </c>
      <c r="I24" s="74">
        <f t="shared" si="1"/>
        <v>413.5377018</v>
      </c>
      <c r="J24" s="74"/>
      <c r="K24" s="74">
        <v>285.2873675</v>
      </c>
      <c r="L24" s="74">
        <v>9.5692</v>
      </c>
      <c r="M24" s="74">
        <v>66.93728</v>
      </c>
      <c r="N24" s="74">
        <v>37.04996</v>
      </c>
      <c r="O24" s="74">
        <v>0.1056</v>
      </c>
      <c r="P24" s="75">
        <f t="shared" si="0"/>
        <v>398.9494075</v>
      </c>
      <c r="Q24" s="76"/>
    </row>
    <row r="25" spans="1:17" s="77" customFormat="1" ht="15">
      <c r="A25" s="70">
        <v>13</v>
      </c>
      <c r="B25" s="71" t="s">
        <v>35</v>
      </c>
      <c r="C25" s="73">
        <v>118.9982664999999</v>
      </c>
      <c r="D25" s="88"/>
      <c r="E25" s="88"/>
      <c r="F25" s="257">
        <v>420.86973</v>
      </c>
      <c r="G25" s="258"/>
      <c r="H25" s="72">
        <v>2.66916</v>
      </c>
      <c r="I25" s="74">
        <f t="shared" si="1"/>
        <v>542.5371564999999</v>
      </c>
      <c r="J25" s="74"/>
      <c r="K25" s="74">
        <v>292.59485</v>
      </c>
      <c r="L25" s="74">
        <v>10.73251</v>
      </c>
      <c r="M25" s="74">
        <v>63.86631</v>
      </c>
      <c r="N25" s="74">
        <v>3.12332</v>
      </c>
      <c r="O25" s="74">
        <v>60.00563</v>
      </c>
      <c r="P25" s="75">
        <f t="shared" si="0"/>
        <v>430.32262</v>
      </c>
      <c r="Q25" s="76"/>
    </row>
    <row r="26" spans="1:17" s="8" customFormat="1" ht="19.5" customHeight="1">
      <c r="A26" s="17"/>
      <c r="B26" s="18" t="s">
        <v>5</v>
      </c>
      <c r="C26" s="20">
        <f aca="true" t="shared" si="2" ref="C26:I26">SUM(C13:C25)</f>
        <v>1084.6182207999996</v>
      </c>
      <c r="D26" s="19">
        <f t="shared" si="2"/>
        <v>0</v>
      </c>
      <c r="E26" s="19">
        <f t="shared" si="2"/>
        <v>0</v>
      </c>
      <c r="F26" s="259">
        <f>SUM(F13:F25)</f>
        <v>7226.27615</v>
      </c>
      <c r="G26" s="260"/>
      <c r="H26" s="21">
        <f t="shared" si="2"/>
        <v>37.04593499999999</v>
      </c>
      <c r="I26" s="20">
        <f t="shared" si="2"/>
        <v>8347.940305799999</v>
      </c>
      <c r="J26" s="20"/>
      <c r="K26" s="22">
        <f aca="true" t="shared" si="3" ref="K26:Q26">SUM(K13:K25)</f>
        <v>4504.6500825</v>
      </c>
      <c r="L26" s="22">
        <f t="shared" si="3"/>
        <v>200.13762499999996</v>
      </c>
      <c r="M26" s="22">
        <f t="shared" si="3"/>
        <v>2078.5808225000005</v>
      </c>
      <c r="N26" s="22">
        <f t="shared" si="3"/>
        <v>102.80114</v>
      </c>
      <c r="O26" s="22">
        <f t="shared" si="3"/>
        <v>173.32311499999997</v>
      </c>
      <c r="P26" s="21">
        <f>SUM(P13:P25)</f>
        <v>7059.492785</v>
      </c>
      <c r="Q26" s="23">
        <f t="shared" si="3"/>
        <v>0</v>
      </c>
    </row>
    <row r="27" spans="1:17" s="9" customFormat="1" ht="15.75">
      <c r="A27" s="24">
        <v>1</v>
      </c>
      <c r="B27" s="25" t="s">
        <v>52</v>
      </c>
      <c r="C27" s="26">
        <v>68.31302</v>
      </c>
      <c r="D27" s="89"/>
      <c r="E27" s="90"/>
      <c r="F27" s="90"/>
      <c r="G27" s="16">
        <v>66.6274</v>
      </c>
      <c r="H27" s="16"/>
      <c r="I27" s="27">
        <f>SUM(C27:H27)</f>
        <v>134.94042</v>
      </c>
      <c r="J27" s="27"/>
      <c r="K27" s="28">
        <f>19.43+3.2+15.88+9.09+11.05+5.94+1.62+8.78+0.50485+1.19+3.08976+1.07</f>
        <v>80.84460999999999</v>
      </c>
      <c r="L27" s="28"/>
      <c r="M27" s="28"/>
      <c r="N27" s="28"/>
      <c r="O27" s="28"/>
      <c r="P27" s="45">
        <f t="shared" si="0"/>
        <v>80.84460999999999</v>
      </c>
      <c r="Q27" s="16"/>
    </row>
    <row r="28" spans="1:17" s="9" customFormat="1" ht="15.75">
      <c r="A28" s="24">
        <v>2</v>
      </c>
      <c r="B28" s="25" t="s">
        <v>109</v>
      </c>
      <c r="C28" s="26">
        <v>319.84838220000165</v>
      </c>
      <c r="D28" s="89"/>
      <c r="E28" s="90"/>
      <c r="F28" s="90"/>
      <c r="G28" s="26"/>
      <c r="H28" s="16">
        <f>45.6679+0.01695+0.04258</f>
        <v>45.727430000000005</v>
      </c>
      <c r="I28" s="69">
        <f>SUM(C28:H28)</f>
        <v>365.5758122000017</v>
      </c>
      <c r="J28" s="27"/>
      <c r="K28" s="28"/>
      <c r="L28" s="28"/>
      <c r="M28" s="28"/>
      <c r="N28" s="28">
        <f>0.68893+1.53248+1.48104+0.91198+1.00785+1.15998+0.92863+1.64541+1.53136+1.1235+1.23476</f>
        <v>13.24592</v>
      </c>
      <c r="O28" s="28">
        <f>2.27135+2.05755+9.35613+0.82667+0.48209+1.21124+1.46865+0.15864+4.42947+0.51797+1.03405</f>
        <v>23.813809999999997</v>
      </c>
      <c r="P28" s="45">
        <f t="shared" si="0"/>
        <v>37.059729999999995</v>
      </c>
      <c r="Q28" s="16"/>
    </row>
    <row r="29" spans="1:17" s="34" customFormat="1" ht="19.5" customHeight="1">
      <c r="A29" s="29"/>
      <c r="B29" s="30" t="s">
        <v>5</v>
      </c>
      <c r="C29" s="32">
        <f>SUM(C27:C28)</f>
        <v>388.16140220000165</v>
      </c>
      <c r="D29" s="31">
        <f aca="true" t="shared" si="4" ref="D29:O29">SUM(D27:D28)</f>
        <v>0</v>
      </c>
      <c r="E29" s="31">
        <f t="shared" si="4"/>
        <v>0</v>
      </c>
      <c r="F29" s="31"/>
      <c r="G29" s="32">
        <f>SUM(G27:G28)</f>
        <v>66.6274</v>
      </c>
      <c r="H29" s="31">
        <f t="shared" si="4"/>
        <v>45.727430000000005</v>
      </c>
      <c r="I29" s="31">
        <f>SUM(I27:I28)</f>
        <v>500.5162322000017</v>
      </c>
      <c r="J29" s="31"/>
      <c r="K29" s="33">
        <f t="shared" si="4"/>
        <v>80.84460999999999</v>
      </c>
      <c r="L29" s="33">
        <f t="shared" si="4"/>
        <v>0</v>
      </c>
      <c r="M29" s="33">
        <f t="shared" si="4"/>
        <v>0</v>
      </c>
      <c r="N29" s="33">
        <f t="shared" si="4"/>
        <v>13.24592</v>
      </c>
      <c r="O29" s="33">
        <f t="shared" si="4"/>
        <v>23.813809999999997</v>
      </c>
      <c r="P29" s="33">
        <f>SUM(K29:O29)</f>
        <v>117.90433999999999</v>
      </c>
      <c r="Q29" s="29"/>
    </row>
    <row r="30" spans="1:20" s="9" customFormat="1" ht="15.75">
      <c r="A30" s="35"/>
      <c r="B30" s="36" t="s">
        <v>53</v>
      </c>
      <c r="C30" s="37">
        <f aca="true" t="shared" si="5" ref="C30:O30">C26+C29</f>
        <v>1472.7796230000013</v>
      </c>
      <c r="D30" s="17">
        <f t="shared" si="5"/>
        <v>0</v>
      </c>
      <c r="E30" s="17">
        <f t="shared" si="5"/>
        <v>0</v>
      </c>
      <c r="F30" s="17">
        <f>10955.63-1500</f>
        <v>9455.63</v>
      </c>
      <c r="G30" s="37">
        <v>161.74</v>
      </c>
      <c r="H30" s="38">
        <f t="shared" si="5"/>
        <v>82.773365</v>
      </c>
      <c r="I30" s="37">
        <f>SUM(C30:H30)</f>
        <v>11172.922987999998</v>
      </c>
      <c r="J30" s="37">
        <v>13968.99951</v>
      </c>
      <c r="K30" s="38">
        <f t="shared" si="5"/>
        <v>4585.4946925</v>
      </c>
      <c r="L30" s="38">
        <f t="shared" si="5"/>
        <v>200.13762499999996</v>
      </c>
      <c r="M30" s="38">
        <f t="shared" si="5"/>
        <v>2078.5808225000005</v>
      </c>
      <c r="N30" s="38">
        <f t="shared" si="5"/>
        <v>116.04706</v>
      </c>
      <c r="O30" s="38">
        <f t="shared" si="5"/>
        <v>197.13692499999996</v>
      </c>
      <c r="P30" s="38">
        <f>P26+P29</f>
        <v>7177.397125</v>
      </c>
      <c r="Q30" s="16"/>
      <c r="R30" s="225">
        <f>I30-P30</f>
        <v>3995.525862999998</v>
      </c>
      <c r="S30" s="9">
        <v>3995.5258629999985</v>
      </c>
      <c r="T30" s="9">
        <f>K30/'Part-I'!P25</f>
        <v>81.48435688054376</v>
      </c>
    </row>
    <row r="31" spans="2:16" s="9" customFormat="1" ht="15.75">
      <c r="B31" s="34"/>
      <c r="D31" s="39"/>
      <c r="K31" s="51"/>
      <c r="M31" s="41"/>
      <c r="P31" s="40"/>
    </row>
    <row r="32" spans="2:16" s="9" customFormat="1" ht="39.75" customHeight="1">
      <c r="B32" s="261" t="s">
        <v>119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="9" customFormat="1" ht="12.75">
      <c r="D33" s="39"/>
    </row>
    <row r="34" spans="2:16" s="9" customFormat="1" ht="18.75">
      <c r="B34" s="34" t="s">
        <v>118</v>
      </c>
      <c r="D34" s="39"/>
      <c r="M34" s="250"/>
      <c r="N34" s="251"/>
      <c r="O34" s="251"/>
      <c r="P34" s="251"/>
    </row>
    <row r="35" spans="2:16" s="9" customFormat="1" ht="18.75">
      <c r="B35" s="34"/>
      <c r="D35" s="39"/>
      <c r="M35" s="250"/>
      <c r="N35" s="251"/>
      <c r="O35" s="251"/>
      <c r="P35" s="251"/>
    </row>
    <row r="36" ht="16.5">
      <c r="N36" s="138" t="s">
        <v>124</v>
      </c>
    </row>
    <row r="37" ht="16.5">
      <c r="N37" s="142" t="s">
        <v>125</v>
      </c>
    </row>
    <row r="38" ht="16.5">
      <c r="N38" s="146" t="s">
        <v>126</v>
      </c>
    </row>
    <row r="39" ht="16.5">
      <c r="N39" s="149" t="s">
        <v>127</v>
      </c>
    </row>
    <row r="40" ht="15">
      <c r="N40" s="151" t="s">
        <v>128</v>
      </c>
    </row>
  </sheetData>
  <sheetProtection/>
  <mergeCells count="39">
    <mergeCell ref="F21:G21"/>
    <mergeCell ref="F26:G26"/>
    <mergeCell ref="B32:P32"/>
    <mergeCell ref="F22:G22"/>
    <mergeCell ref="F23:G23"/>
    <mergeCell ref="F24:G24"/>
    <mergeCell ref="F25:G25"/>
    <mergeCell ref="F15:G15"/>
    <mergeCell ref="F16:G16"/>
    <mergeCell ref="F17:G17"/>
    <mergeCell ref="F18:G18"/>
    <mergeCell ref="F19:G19"/>
    <mergeCell ref="F20:G20"/>
    <mergeCell ref="M35:P35"/>
    <mergeCell ref="M10:M11"/>
    <mergeCell ref="P10:P11"/>
    <mergeCell ref="N10:O10"/>
    <mergeCell ref="M34:P34"/>
    <mergeCell ref="F9:G9"/>
    <mergeCell ref="F10:F11"/>
    <mergeCell ref="G10:G11"/>
    <mergeCell ref="F13:G13"/>
    <mergeCell ref="F14:G14"/>
    <mergeCell ref="N1:P1"/>
    <mergeCell ref="A2:P2"/>
    <mergeCell ref="A4:P4"/>
    <mergeCell ref="A6:P6"/>
    <mergeCell ref="A9:A11"/>
    <mergeCell ref="D9:E9"/>
    <mergeCell ref="E10:E11"/>
    <mergeCell ref="B9:B11"/>
    <mergeCell ref="C9:C11"/>
    <mergeCell ref="D10:D11"/>
    <mergeCell ref="H9:H11"/>
    <mergeCell ref="I9:I11"/>
    <mergeCell ref="K9:Q9"/>
    <mergeCell ref="J9:J11"/>
    <mergeCell ref="K10:K11"/>
    <mergeCell ref="L10:L11"/>
  </mergeCells>
  <conditionalFormatting sqref="N40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1" r:id="rId3"/>
  <colBreaks count="1" manualBreakCount="1">
    <brk id="16" max="3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"/>
  <sheetViews>
    <sheetView view="pageBreakPreview" zoomScaleNormal="70" zoomScaleSheetLayoutView="100" zoomScalePageLayoutView="0" workbookViewId="0" topLeftCell="AU1">
      <pane ySplit="12" topLeftCell="A15" activePane="bottomLeft" state="frozen"/>
      <selection pane="topLeft" activeCell="I17" sqref="I17"/>
      <selection pane="bottomLeft" activeCell="BE15" sqref="BE15:BF15"/>
    </sheetView>
  </sheetViews>
  <sheetFormatPr defaultColWidth="9.140625" defaultRowHeight="15"/>
  <cols>
    <col min="1" max="1" width="4.140625" style="106" customWidth="1"/>
    <col min="2" max="2" width="19.57421875" style="133" bestFit="1" customWidth="1"/>
    <col min="3" max="4" width="7.57421875" style="106" customWidth="1"/>
    <col min="5" max="5" width="9.57421875" style="106" customWidth="1"/>
    <col min="6" max="18" width="7.57421875" style="106" customWidth="1"/>
    <col min="19" max="19" width="8.421875" style="106" customWidth="1"/>
    <col min="20" max="20" width="7.57421875" style="106" customWidth="1"/>
    <col min="21" max="26" width="8.00390625" style="106" customWidth="1"/>
    <col min="27" max="27" width="9.00390625" style="106" customWidth="1"/>
    <col min="28" max="29" width="8.00390625" style="106" customWidth="1"/>
    <col min="30" max="30" width="9.57421875" style="106" customWidth="1"/>
    <col min="31" max="38" width="8.00390625" style="106" customWidth="1"/>
    <col min="39" max="40" width="7.00390625" style="106" customWidth="1"/>
    <col min="41" max="41" width="7.57421875" style="106" customWidth="1"/>
    <col min="42" max="42" width="6.28125" style="106" customWidth="1"/>
    <col min="43" max="43" width="6.7109375" style="106" customWidth="1"/>
    <col min="44" max="44" width="7.00390625" style="106" customWidth="1"/>
    <col min="45" max="45" width="6.00390625" style="106" customWidth="1"/>
    <col min="46" max="46" width="6.28125" style="106" customWidth="1"/>
    <col min="47" max="47" width="7.57421875" style="106" customWidth="1"/>
    <col min="48" max="48" width="6.140625" style="106" customWidth="1"/>
    <col min="49" max="49" width="6.421875" style="106" customWidth="1"/>
    <col min="50" max="50" width="7.57421875" style="106" customWidth="1"/>
    <col min="51" max="51" width="6.00390625" style="106" customWidth="1"/>
    <col min="52" max="52" width="6.28125" style="106" customWidth="1"/>
    <col min="53" max="53" width="7.57421875" style="106" customWidth="1"/>
    <col min="54" max="54" width="6.28125" style="106" customWidth="1"/>
    <col min="55" max="55" width="6.57421875" style="106" customWidth="1"/>
    <col min="56" max="56" width="7.00390625" style="106" customWidth="1"/>
    <col min="57" max="57" width="6.140625" style="106" customWidth="1"/>
    <col min="58" max="59" width="7.00390625" style="106" customWidth="1"/>
    <col min="60" max="60" width="6.140625" style="106" customWidth="1"/>
    <col min="61" max="61" width="7.140625" style="106" customWidth="1"/>
    <col min="62" max="62" width="6.7109375" style="106" customWidth="1"/>
    <col min="63" max="63" width="12.00390625" style="106" customWidth="1"/>
    <col min="64" max="64" width="9.7109375" style="106" bestFit="1" customWidth="1"/>
    <col min="65" max="16384" width="9.140625" style="106" customWidth="1"/>
  </cols>
  <sheetData>
    <row r="1" spans="1:62" s="102" customFormat="1" ht="16.5">
      <c r="A1" s="100"/>
      <c r="B1" s="101"/>
      <c r="Q1" s="286" t="s">
        <v>117</v>
      </c>
      <c r="R1" s="286"/>
      <c r="S1" s="286"/>
      <c r="T1" s="286"/>
      <c r="AJ1" s="286" t="s">
        <v>117</v>
      </c>
      <c r="AK1" s="286"/>
      <c r="AL1" s="286"/>
      <c r="AM1" s="103"/>
      <c r="AN1" s="103"/>
      <c r="BH1" s="286" t="s">
        <v>117</v>
      </c>
      <c r="BI1" s="286"/>
      <c r="BJ1" s="286"/>
    </row>
    <row r="2" spans="1:62" s="104" customFormat="1" ht="22.5" customHeight="1">
      <c r="A2" s="270" t="s">
        <v>84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84</v>
      </c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 t="s">
        <v>84</v>
      </c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</row>
    <row r="3" spans="1:40" ht="15" customHeight="1">
      <c r="A3" s="105"/>
      <c r="B3" s="105"/>
      <c r="U3" s="105"/>
      <c r="V3" s="105"/>
      <c r="AM3" s="105"/>
      <c r="AN3" s="105"/>
    </row>
    <row r="4" spans="1:62" s="107" customFormat="1" ht="19.5" customHeight="1">
      <c r="A4" s="271" t="s">
        <v>38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 t="s">
        <v>38</v>
      </c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 t="s">
        <v>38</v>
      </c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</row>
    <row r="5" spans="1:40" ht="13.5" customHeight="1">
      <c r="A5" s="108"/>
      <c r="B5" s="108"/>
      <c r="U5" s="108"/>
      <c r="V5" s="108"/>
      <c r="AM5" s="108"/>
      <c r="AN5" s="108"/>
    </row>
    <row r="6" spans="1:62" s="109" customFormat="1" ht="22.5" customHeight="1">
      <c r="A6" s="272" t="s">
        <v>114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 t="s">
        <v>114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 t="s">
        <v>114</v>
      </c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</row>
    <row r="7" spans="1:2" ht="13.5" customHeight="1">
      <c r="A7" s="108"/>
      <c r="B7" s="108"/>
    </row>
    <row r="8" spans="1:2" ht="21" customHeight="1">
      <c r="A8" s="110" t="s">
        <v>39</v>
      </c>
      <c r="B8" s="108"/>
    </row>
    <row r="9" spans="2:62" ht="20.25">
      <c r="B9" s="106"/>
      <c r="C9" s="281">
        <v>1</v>
      </c>
      <c r="D9" s="281"/>
      <c r="E9" s="281"/>
      <c r="F9" s="281"/>
      <c r="G9" s="281"/>
      <c r="H9" s="281"/>
      <c r="I9" s="281">
        <v>2</v>
      </c>
      <c r="J9" s="281"/>
      <c r="K9" s="281"/>
      <c r="L9" s="281"/>
      <c r="M9" s="281"/>
      <c r="N9" s="281"/>
      <c r="O9" s="281">
        <v>3</v>
      </c>
      <c r="P9" s="281"/>
      <c r="Q9" s="281"/>
      <c r="R9" s="281"/>
      <c r="S9" s="281"/>
      <c r="T9" s="281"/>
      <c r="U9" s="281">
        <v>4</v>
      </c>
      <c r="V9" s="281"/>
      <c r="W9" s="281"/>
      <c r="X9" s="281"/>
      <c r="Y9" s="281"/>
      <c r="Z9" s="281"/>
      <c r="AA9" s="281">
        <v>5</v>
      </c>
      <c r="AB9" s="281"/>
      <c r="AC9" s="281"/>
      <c r="AD9" s="281"/>
      <c r="AE9" s="281"/>
      <c r="AF9" s="281"/>
      <c r="AG9" s="274">
        <v>6</v>
      </c>
      <c r="AH9" s="274"/>
      <c r="AI9" s="274"/>
      <c r="AJ9" s="274"/>
      <c r="AK9" s="274"/>
      <c r="AL9" s="274"/>
      <c r="AM9" s="274">
        <v>7</v>
      </c>
      <c r="AN9" s="274"/>
      <c r="AO9" s="274"/>
      <c r="AP9" s="274"/>
      <c r="AQ9" s="274"/>
      <c r="AR9" s="274"/>
      <c r="AS9" s="274">
        <v>8</v>
      </c>
      <c r="AT9" s="274"/>
      <c r="AU9" s="274"/>
      <c r="AV9" s="274"/>
      <c r="AW9" s="274"/>
      <c r="AX9" s="274"/>
      <c r="AY9" s="274">
        <v>9</v>
      </c>
      <c r="AZ9" s="274"/>
      <c r="BA9" s="274"/>
      <c r="BB9" s="274"/>
      <c r="BC9" s="274"/>
      <c r="BD9" s="274"/>
      <c r="BE9" s="273">
        <v>10</v>
      </c>
      <c r="BF9" s="273"/>
      <c r="BG9" s="273"/>
      <c r="BH9" s="273"/>
      <c r="BI9" s="273"/>
      <c r="BJ9" s="273"/>
    </row>
    <row r="10" spans="1:62" s="111" customFormat="1" ht="22.5" customHeight="1">
      <c r="A10" s="275" t="s">
        <v>0</v>
      </c>
      <c r="B10" s="278" t="s">
        <v>120</v>
      </c>
      <c r="C10" s="263" t="s">
        <v>60</v>
      </c>
      <c r="D10" s="263"/>
      <c r="E10" s="263"/>
      <c r="F10" s="263"/>
      <c r="G10" s="263"/>
      <c r="H10" s="263"/>
      <c r="I10" s="282" t="s">
        <v>61</v>
      </c>
      <c r="J10" s="283"/>
      <c r="K10" s="283"/>
      <c r="L10" s="283"/>
      <c r="M10" s="283"/>
      <c r="N10" s="284"/>
      <c r="O10" s="282" t="s">
        <v>62</v>
      </c>
      <c r="P10" s="283"/>
      <c r="Q10" s="283"/>
      <c r="R10" s="283"/>
      <c r="S10" s="283"/>
      <c r="T10" s="284"/>
      <c r="U10" s="282" t="s">
        <v>121</v>
      </c>
      <c r="V10" s="283"/>
      <c r="W10" s="283"/>
      <c r="X10" s="283"/>
      <c r="Y10" s="283"/>
      <c r="Z10" s="283"/>
      <c r="AA10" s="282" t="s">
        <v>63</v>
      </c>
      <c r="AB10" s="283"/>
      <c r="AC10" s="283"/>
      <c r="AD10" s="283"/>
      <c r="AE10" s="283"/>
      <c r="AF10" s="283"/>
      <c r="AG10" s="263" t="s">
        <v>64</v>
      </c>
      <c r="AH10" s="263"/>
      <c r="AI10" s="263"/>
      <c r="AJ10" s="263"/>
      <c r="AK10" s="263"/>
      <c r="AL10" s="263"/>
      <c r="AM10" s="263" t="s">
        <v>65</v>
      </c>
      <c r="AN10" s="263"/>
      <c r="AO10" s="263"/>
      <c r="AP10" s="263"/>
      <c r="AQ10" s="263"/>
      <c r="AR10" s="263"/>
      <c r="AS10" s="263" t="s">
        <v>66</v>
      </c>
      <c r="AT10" s="263"/>
      <c r="AU10" s="263"/>
      <c r="AV10" s="263"/>
      <c r="AW10" s="263"/>
      <c r="AX10" s="263"/>
      <c r="AY10" s="263" t="s">
        <v>67</v>
      </c>
      <c r="AZ10" s="263"/>
      <c r="BA10" s="263"/>
      <c r="BB10" s="263"/>
      <c r="BC10" s="263"/>
      <c r="BD10" s="263"/>
      <c r="BE10" s="263" t="s">
        <v>129</v>
      </c>
      <c r="BF10" s="263"/>
      <c r="BG10" s="263"/>
      <c r="BH10" s="263"/>
      <c r="BI10" s="263"/>
      <c r="BJ10" s="263"/>
    </row>
    <row r="11" spans="1:62" s="111" customFormat="1" ht="28.5" customHeight="1">
      <c r="A11" s="276"/>
      <c r="B11" s="279"/>
      <c r="C11" s="263" t="s">
        <v>68</v>
      </c>
      <c r="D11" s="263"/>
      <c r="E11" s="263"/>
      <c r="F11" s="263" t="s">
        <v>69</v>
      </c>
      <c r="G11" s="263"/>
      <c r="H11" s="263"/>
      <c r="I11" s="263" t="s">
        <v>68</v>
      </c>
      <c r="J11" s="263"/>
      <c r="K11" s="263"/>
      <c r="L11" s="263" t="s">
        <v>69</v>
      </c>
      <c r="M11" s="263"/>
      <c r="N11" s="263"/>
      <c r="O11" s="263" t="s">
        <v>68</v>
      </c>
      <c r="P11" s="263"/>
      <c r="Q11" s="263"/>
      <c r="R11" s="263" t="s">
        <v>69</v>
      </c>
      <c r="S11" s="263"/>
      <c r="T11" s="263"/>
      <c r="U11" s="263" t="s">
        <v>68</v>
      </c>
      <c r="V11" s="263"/>
      <c r="W11" s="263"/>
      <c r="X11" s="263" t="s">
        <v>69</v>
      </c>
      <c r="Y11" s="263"/>
      <c r="Z11" s="263"/>
      <c r="AA11" s="263" t="s">
        <v>68</v>
      </c>
      <c r="AB11" s="263"/>
      <c r="AC11" s="263"/>
      <c r="AD11" s="263" t="s">
        <v>69</v>
      </c>
      <c r="AE11" s="263"/>
      <c r="AF11" s="263"/>
      <c r="AG11" s="263" t="s">
        <v>68</v>
      </c>
      <c r="AH11" s="263"/>
      <c r="AI11" s="263"/>
      <c r="AJ11" s="263" t="s">
        <v>69</v>
      </c>
      <c r="AK11" s="263"/>
      <c r="AL11" s="263"/>
      <c r="AM11" s="263" t="s">
        <v>68</v>
      </c>
      <c r="AN11" s="263"/>
      <c r="AO11" s="263"/>
      <c r="AP11" s="263" t="s">
        <v>69</v>
      </c>
      <c r="AQ11" s="263"/>
      <c r="AR11" s="263"/>
      <c r="AS11" s="263" t="s">
        <v>68</v>
      </c>
      <c r="AT11" s="263"/>
      <c r="AU11" s="263"/>
      <c r="AV11" s="263" t="s">
        <v>69</v>
      </c>
      <c r="AW11" s="263"/>
      <c r="AX11" s="263"/>
      <c r="AY11" s="263" t="s">
        <v>68</v>
      </c>
      <c r="AZ11" s="263"/>
      <c r="BA11" s="263"/>
      <c r="BB11" s="263" t="s">
        <v>69</v>
      </c>
      <c r="BC11" s="263"/>
      <c r="BD11" s="263"/>
      <c r="BE11" s="263" t="s">
        <v>68</v>
      </c>
      <c r="BF11" s="263"/>
      <c r="BG11" s="263"/>
      <c r="BH11" s="263" t="s">
        <v>69</v>
      </c>
      <c r="BI11" s="263"/>
      <c r="BJ11" s="263"/>
    </row>
    <row r="12" spans="1:62" s="112" customFormat="1" ht="28.5" customHeight="1">
      <c r="A12" s="277"/>
      <c r="B12" s="280"/>
      <c r="C12" s="268" t="s">
        <v>70</v>
      </c>
      <c r="D12" s="268"/>
      <c r="E12" s="266" t="s">
        <v>71</v>
      </c>
      <c r="F12" s="268" t="s">
        <v>70</v>
      </c>
      <c r="G12" s="268"/>
      <c r="H12" s="266" t="s">
        <v>71</v>
      </c>
      <c r="I12" s="268" t="s">
        <v>70</v>
      </c>
      <c r="J12" s="268"/>
      <c r="K12" s="266" t="s">
        <v>71</v>
      </c>
      <c r="L12" s="268" t="s">
        <v>70</v>
      </c>
      <c r="M12" s="268"/>
      <c r="N12" s="266" t="s">
        <v>71</v>
      </c>
      <c r="O12" s="268" t="s">
        <v>70</v>
      </c>
      <c r="P12" s="268"/>
      <c r="Q12" s="266" t="s">
        <v>71</v>
      </c>
      <c r="R12" s="268" t="s">
        <v>70</v>
      </c>
      <c r="S12" s="268"/>
      <c r="T12" s="266" t="s">
        <v>71</v>
      </c>
      <c r="U12" s="268" t="s">
        <v>70</v>
      </c>
      <c r="V12" s="268"/>
      <c r="W12" s="266" t="s">
        <v>71</v>
      </c>
      <c r="X12" s="268" t="s">
        <v>70</v>
      </c>
      <c r="Y12" s="268"/>
      <c r="Z12" s="266" t="s">
        <v>71</v>
      </c>
      <c r="AA12" s="268" t="s">
        <v>70</v>
      </c>
      <c r="AB12" s="268"/>
      <c r="AC12" s="266" t="s">
        <v>71</v>
      </c>
      <c r="AD12" s="268" t="s">
        <v>70</v>
      </c>
      <c r="AE12" s="268"/>
      <c r="AF12" s="266" t="s">
        <v>71</v>
      </c>
      <c r="AG12" s="268" t="s">
        <v>70</v>
      </c>
      <c r="AH12" s="268"/>
      <c r="AI12" s="266" t="s">
        <v>71</v>
      </c>
      <c r="AJ12" s="268" t="s">
        <v>70</v>
      </c>
      <c r="AK12" s="268"/>
      <c r="AL12" s="266" t="s">
        <v>71</v>
      </c>
      <c r="AM12" s="268" t="s">
        <v>70</v>
      </c>
      <c r="AN12" s="268"/>
      <c r="AO12" s="266" t="s">
        <v>71</v>
      </c>
      <c r="AP12" s="268" t="s">
        <v>70</v>
      </c>
      <c r="AQ12" s="268"/>
      <c r="AR12" s="266" t="s">
        <v>71</v>
      </c>
      <c r="AS12" s="268" t="s">
        <v>70</v>
      </c>
      <c r="AT12" s="268"/>
      <c r="AU12" s="266" t="s">
        <v>71</v>
      </c>
      <c r="AV12" s="268" t="s">
        <v>70</v>
      </c>
      <c r="AW12" s="268"/>
      <c r="AX12" s="266" t="s">
        <v>71</v>
      </c>
      <c r="AY12" s="268" t="s">
        <v>70</v>
      </c>
      <c r="AZ12" s="268"/>
      <c r="BA12" s="266" t="s">
        <v>71</v>
      </c>
      <c r="BB12" s="268" t="s">
        <v>70</v>
      </c>
      <c r="BC12" s="268"/>
      <c r="BD12" s="266" t="s">
        <v>71</v>
      </c>
      <c r="BE12" s="268" t="s">
        <v>70</v>
      </c>
      <c r="BF12" s="268"/>
      <c r="BG12" s="266" t="s">
        <v>71</v>
      </c>
      <c r="BH12" s="268" t="s">
        <v>70</v>
      </c>
      <c r="BI12" s="268"/>
      <c r="BJ12" s="266" t="s">
        <v>71</v>
      </c>
    </row>
    <row r="13" spans="1:62" s="116" customFormat="1" ht="13.5" customHeight="1">
      <c r="A13" s="113"/>
      <c r="B13" s="114"/>
      <c r="C13" s="115" t="s">
        <v>72</v>
      </c>
      <c r="D13" s="115" t="s">
        <v>73</v>
      </c>
      <c r="E13" s="267"/>
      <c r="F13" s="115" t="s">
        <v>72</v>
      </c>
      <c r="G13" s="115" t="s">
        <v>73</v>
      </c>
      <c r="H13" s="267"/>
      <c r="I13" s="115" t="s">
        <v>72</v>
      </c>
      <c r="J13" s="115" t="s">
        <v>74</v>
      </c>
      <c r="K13" s="267"/>
      <c r="L13" s="115" t="s">
        <v>72</v>
      </c>
      <c r="M13" s="115" t="s">
        <v>74</v>
      </c>
      <c r="N13" s="267"/>
      <c r="O13" s="115" t="s">
        <v>72</v>
      </c>
      <c r="P13" s="115" t="s">
        <v>75</v>
      </c>
      <c r="Q13" s="267"/>
      <c r="R13" s="115" t="s">
        <v>72</v>
      </c>
      <c r="S13" s="115" t="s">
        <v>75</v>
      </c>
      <c r="T13" s="267"/>
      <c r="U13" s="115" t="s">
        <v>72</v>
      </c>
      <c r="V13" s="115" t="s">
        <v>122</v>
      </c>
      <c r="W13" s="267"/>
      <c r="X13" s="115" t="s">
        <v>72</v>
      </c>
      <c r="Y13" s="115" t="s">
        <v>122</v>
      </c>
      <c r="Z13" s="267"/>
      <c r="AA13" s="115" t="s">
        <v>72</v>
      </c>
      <c r="AB13" s="115" t="s">
        <v>73</v>
      </c>
      <c r="AC13" s="267"/>
      <c r="AD13" s="115" t="s">
        <v>72</v>
      </c>
      <c r="AE13" s="115" t="s">
        <v>73</v>
      </c>
      <c r="AF13" s="267"/>
      <c r="AG13" s="115" t="s">
        <v>72</v>
      </c>
      <c r="AH13" s="115" t="s">
        <v>74</v>
      </c>
      <c r="AI13" s="267"/>
      <c r="AJ13" s="115" t="s">
        <v>72</v>
      </c>
      <c r="AK13" s="115" t="s">
        <v>74</v>
      </c>
      <c r="AL13" s="267"/>
      <c r="AM13" s="115" t="s">
        <v>72</v>
      </c>
      <c r="AN13" s="115" t="s">
        <v>75</v>
      </c>
      <c r="AO13" s="267"/>
      <c r="AP13" s="115" t="s">
        <v>72</v>
      </c>
      <c r="AQ13" s="115" t="s">
        <v>75</v>
      </c>
      <c r="AR13" s="267"/>
      <c r="AS13" s="115" t="s">
        <v>72</v>
      </c>
      <c r="AT13" s="115" t="s">
        <v>75</v>
      </c>
      <c r="AU13" s="267"/>
      <c r="AV13" s="115" t="s">
        <v>72</v>
      </c>
      <c r="AW13" s="115" t="s">
        <v>75</v>
      </c>
      <c r="AX13" s="267"/>
      <c r="AY13" s="264" t="s">
        <v>72</v>
      </c>
      <c r="AZ13" s="265"/>
      <c r="BA13" s="267"/>
      <c r="BB13" s="264" t="s">
        <v>72</v>
      </c>
      <c r="BC13" s="265"/>
      <c r="BD13" s="267"/>
      <c r="BE13" s="264" t="s">
        <v>72</v>
      </c>
      <c r="BF13" s="265"/>
      <c r="BG13" s="267"/>
      <c r="BH13" s="264" t="s">
        <v>72</v>
      </c>
      <c r="BI13" s="265"/>
      <c r="BJ13" s="267"/>
    </row>
    <row r="14" spans="1:65" s="124" customFormat="1" ht="90" customHeight="1">
      <c r="A14" s="117"/>
      <c r="B14" s="118" t="s">
        <v>123</v>
      </c>
      <c r="C14" s="119">
        <v>415</v>
      </c>
      <c r="D14" s="120">
        <v>675928.47</v>
      </c>
      <c r="E14" s="120">
        <v>332.96940219999993</v>
      </c>
      <c r="F14" s="119">
        <v>255</v>
      </c>
      <c r="G14" s="120">
        <v>417571.345292226</v>
      </c>
      <c r="H14" s="120">
        <v>194.49717</v>
      </c>
      <c r="I14" s="119">
        <v>580</v>
      </c>
      <c r="J14" s="120">
        <v>2648.885848332</v>
      </c>
      <c r="K14" s="120">
        <v>48.1345525</v>
      </c>
      <c r="L14" s="119">
        <v>115</v>
      </c>
      <c r="M14" s="120">
        <v>557.7</v>
      </c>
      <c r="N14" s="120">
        <v>8.74706</v>
      </c>
      <c r="O14" s="119">
        <v>582</v>
      </c>
      <c r="P14" s="120">
        <v>870.19701165638</v>
      </c>
      <c r="Q14" s="120">
        <v>479.28355</v>
      </c>
      <c r="R14" s="119">
        <v>131</v>
      </c>
      <c r="S14" s="120">
        <v>145.839697628957</v>
      </c>
      <c r="T14" s="120">
        <v>89.551995</v>
      </c>
      <c r="U14" s="119">
        <v>55</v>
      </c>
      <c r="V14" s="120">
        <v>196.17</v>
      </c>
      <c r="W14" s="120">
        <v>27.09871</v>
      </c>
      <c r="X14" s="119">
        <v>38</v>
      </c>
      <c r="Y14" s="120">
        <v>153.468823529411</v>
      </c>
      <c r="Z14" s="120">
        <v>12.3068</v>
      </c>
      <c r="AA14" s="119">
        <v>131</v>
      </c>
      <c r="AB14" s="120">
        <v>110921.421255411</v>
      </c>
      <c r="AC14" s="120">
        <v>50.67083499999999</v>
      </c>
      <c r="AD14" s="119">
        <v>128</v>
      </c>
      <c r="AE14" s="120">
        <v>86240.18571428572</v>
      </c>
      <c r="AF14" s="120">
        <v>39.648979999999995</v>
      </c>
      <c r="AG14" s="119">
        <v>203</v>
      </c>
      <c r="AH14" s="120">
        <v>1114.5441136133</v>
      </c>
      <c r="AI14" s="120">
        <v>271.8541</v>
      </c>
      <c r="AJ14" s="119">
        <v>117</v>
      </c>
      <c r="AK14" s="120">
        <v>682.7280263898664</v>
      </c>
      <c r="AL14" s="120">
        <v>148.34482</v>
      </c>
      <c r="AM14" s="119">
        <v>473</v>
      </c>
      <c r="AN14" s="120">
        <v>404.01058141456</v>
      </c>
      <c r="AO14" s="120">
        <v>984.9558442</v>
      </c>
      <c r="AP14" s="119">
        <v>165</v>
      </c>
      <c r="AQ14" s="120">
        <v>147.12</v>
      </c>
      <c r="AR14" s="120">
        <v>307.9720125</v>
      </c>
      <c r="AS14" s="119">
        <v>1822</v>
      </c>
      <c r="AT14" s="120">
        <v>2770.890222598759</v>
      </c>
      <c r="AU14" s="120">
        <v>2845.424196410137</v>
      </c>
      <c r="AV14" s="119">
        <v>898</v>
      </c>
      <c r="AW14" s="120">
        <v>816.6463232684226</v>
      </c>
      <c r="AX14" s="120">
        <v>1022.7531121898647</v>
      </c>
      <c r="AY14" s="121">
        <v>0</v>
      </c>
      <c r="AZ14" s="122">
        <v>0</v>
      </c>
      <c r="BA14" s="122">
        <v>0</v>
      </c>
      <c r="BB14" s="121">
        <v>0</v>
      </c>
      <c r="BC14" s="122">
        <v>0</v>
      </c>
      <c r="BD14" s="122">
        <v>0</v>
      </c>
      <c r="BE14" s="269">
        <f>SUM(C14,I14,O14,U14,AA14,AG14,AM14,AS14,AY14)</f>
        <v>4261</v>
      </c>
      <c r="BF14" s="269"/>
      <c r="BG14" s="120">
        <f>SUM(E14,K14,Q14,W14,AC14,AI14,AO14,AU14,BA14)</f>
        <v>5040.391190310136</v>
      </c>
      <c r="BH14" s="269">
        <f>SUM(F14,L14,R14,X14,AD14,AJ14,AP14,AV14,BB14)</f>
        <v>1847</v>
      </c>
      <c r="BI14" s="269"/>
      <c r="BJ14" s="120">
        <f>SUM(H14,N14,T14,Z14,AF14,AL14,AR14,AX14,BD14)</f>
        <v>1823.8219496898648</v>
      </c>
      <c r="BK14" s="123">
        <f>BG14+BJ14</f>
        <v>6864.213140000001</v>
      </c>
      <c r="BL14" s="123">
        <f>BE14+BH14</f>
        <v>6108</v>
      </c>
      <c r="BM14" s="123"/>
    </row>
    <row r="15" spans="1:65" s="132" customFormat="1" ht="90" customHeight="1">
      <c r="A15" s="125"/>
      <c r="B15" s="126"/>
      <c r="C15" s="127"/>
      <c r="D15" s="128"/>
      <c r="E15" s="128"/>
      <c r="F15" s="127"/>
      <c r="G15" s="128"/>
      <c r="H15" s="128"/>
      <c r="I15" s="127"/>
      <c r="J15" s="128"/>
      <c r="K15" s="128"/>
      <c r="L15" s="127"/>
      <c r="M15" s="128"/>
      <c r="N15" s="128"/>
      <c r="O15" s="127"/>
      <c r="P15" s="128"/>
      <c r="Q15" s="128"/>
      <c r="R15" s="127"/>
      <c r="S15" s="128"/>
      <c r="T15" s="128"/>
      <c r="U15" s="127"/>
      <c r="V15" s="128"/>
      <c r="W15" s="128"/>
      <c r="X15" s="127"/>
      <c r="Y15" s="128"/>
      <c r="Z15" s="128"/>
      <c r="AA15" s="127"/>
      <c r="AB15" s="128"/>
      <c r="AC15" s="128"/>
      <c r="AD15" s="127"/>
      <c r="AE15" s="128"/>
      <c r="AF15" s="128"/>
      <c r="AG15" s="127"/>
      <c r="AH15" s="128"/>
      <c r="AI15" s="128"/>
      <c r="AJ15" s="127"/>
      <c r="AK15" s="128"/>
      <c r="AL15" s="128"/>
      <c r="AM15" s="127"/>
      <c r="AN15" s="128"/>
      <c r="AO15" s="128"/>
      <c r="AP15" s="127"/>
      <c r="AQ15" s="128"/>
      <c r="AR15" s="128"/>
      <c r="AS15" s="127"/>
      <c r="AT15" s="128"/>
      <c r="AU15" s="128"/>
      <c r="AV15" s="127"/>
      <c r="AW15" s="128"/>
      <c r="AX15" s="128"/>
      <c r="AY15" s="129"/>
      <c r="AZ15" s="130"/>
      <c r="BA15" s="130"/>
      <c r="BB15" s="129"/>
      <c r="BC15" s="130"/>
      <c r="BD15" s="130"/>
      <c r="BE15" s="262"/>
      <c r="BF15" s="262"/>
      <c r="BG15" s="128"/>
      <c r="BH15" s="262"/>
      <c r="BI15" s="262"/>
      <c r="BJ15" s="128"/>
      <c r="BK15" s="123"/>
      <c r="BL15" s="123"/>
      <c r="BM15" s="131"/>
    </row>
    <row r="16" spans="3:65" ht="18.75">
      <c r="C16" s="134"/>
      <c r="D16" s="135"/>
      <c r="E16" s="135"/>
      <c r="F16" s="135"/>
      <c r="G16" s="135"/>
      <c r="H16" s="135"/>
      <c r="I16" s="134"/>
      <c r="J16" s="135"/>
      <c r="K16" s="135"/>
      <c r="L16" s="135"/>
      <c r="M16" s="135"/>
      <c r="N16" s="135"/>
      <c r="O16" s="134"/>
      <c r="P16" s="135"/>
      <c r="Q16" s="135"/>
      <c r="R16" s="135"/>
      <c r="S16" s="135"/>
      <c r="T16" s="135"/>
      <c r="U16" s="134"/>
      <c r="V16" s="135"/>
      <c r="W16" s="135"/>
      <c r="X16" s="135"/>
      <c r="Y16" s="135"/>
      <c r="Z16" s="135"/>
      <c r="AA16" s="134"/>
      <c r="AB16" s="135"/>
      <c r="AC16" s="135"/>
      <c r="AD16" s="135"/>
      <c r="AE16" s="135"/>
      <c r="AF16" s="135"/>
      <c r="AG16" s="134"/>
      <c r="AH16" s="135"/>
      <c r="AI16" s="135"/>
      <c r="AJ16" s="135"/>
      <c r="AK16" s="135"/>
      <c r="AL16" s="135"/>
      <c r="AM16" s="134"/>
      <c r="AN16" s="135"/>
      <c r="AO16" s="135"/>
      <c r="AP16" s="135"/>
      <c r="AQ16" s="135"/>
      <c r="AR16" s="135"/>
      <c r="AS16" s="134"/>
      <c r="AT16" s="135"/>
      <c r="AU16" s="135"/>
      <c r="AV16" s="135"/>
      <c r="AW16" s="135"/>
      <c r="AX16" s="135"/>
      <c r="AY16" s="136"/>
      <c r="BB16" s="137"/>
      <c r="BC16" s="137"/>
      <c r="BE16" s="138" t="s">
        <v>124</v>
      </c>
      <c r="BF16" s="139"/>
      <c r="BG16" s="139"/>
      <c r="BH16" s="139"/>
      <c r="BI16" s="138"/>
      <c r="BM16" s="140"/>
    </row>
    <row r="17" spans="4:61" ht="18.75">
      <c r="D17" s="135"/>
      <c r="E17" s="135"/>
      <c r="F17" s="135"/>
      <c r="G17" s="135"/>
      <c r="H17" s="135"/>
      <c r="J17" s="135"/>
      <c r="K17" s="135"/>
      <c r="L17" s="135"/>
      <c r="M17" s="135"/>
      <c r="N17" s="135"/>
      <c r="P17" s="135"/>
      <c r="Q17" s="135"/>
      <c r="R17" s="135"/>
      <c r="S17" s="135"/>
      <c r="T17" s="135"/>
      <c r="U17" s="134"/>
      <c r="V17" s="135"/>
      <c r="W17" s="135"/>
      <c r="X17" s="135"/>
      <c r="Y17" s="135"/>
      <c r="Z17" s="135"/>
      <c r="AB17" s="135"/>
      <c r="AC17" s="135"/>
      <c r="AD17" s="135"/>
      <c r="AE17" s="135"/>
      <c r="AF17" s="135"/>
      <c r="AH17" s="135"/>
      <c r="AI17" s="135"/>
      <c r="AJ17" s="135"/>
      <c r="AK17" s="135"/>
      <c r="AL17" s="135"/>
      <c r="AN17" s="135"/>
      <c r="AO17" s="135"/>
      <c r="AP17" s="135"/>
      <c r="AQ17" s="135"/>
      <c r="AR17" s="135"/>
      <c r="AT17" s="135"/>
      <c r="AU17" s="135"/>
      <c r="AV17" s="135"/>
      <c r="AW17" s="135"/>
      <c r="AX17" s="135"/>
      <c r="AY17" s="136"/>
      <c r="AZ17" s="141"/>
      <c r="BA17" s="141"/>
      <c r="BE17" s="142" t="s">
        <v>125</v>
      </c>
      <c r="BF17" s="143"/>
      <c r="BG17" s="143"/>
      <c r="BH17" s="143"/>
      <c r="BI17" s="142"/>
    </row>
    <row r="18" spans="2:62" s="134" customFormat="1" ht="18.75">
      <c r="B18" s="144"/>
      <c r="AU18" s="135"/>
      <c r="AX18" s="135"/>
      <c r="AY18" s="145"/>
      <c r="AZ18" s="145"/>
      <c r="BA18" s="145"/>
      <c r="BE18" s="146" t="s">
        <v>126</v>
      </c>
      <c r="BF18" s="147"/>
      <c r="BG18" s="147"/>
      <c r="BH18" s="147"/>
      <c r="BI18" s="148"/>
      <c r="BJ18" s="148"/>
    </row>
    <row r="19" spans="5:62" ht="18.75">
      <c r="E19" s="134"/>
      <c r="H19" s="134"/>
      <c r="K19" s="134"/>
      <c r="N19" s="134"/>
      <c r="Q19" s="134"/>
      <c r="S19" s="134"/>
      <c r="T19" s="134"/>
      <c r="W19" s="134"/>
      <c r="Z19" s="134"/>
      <c r="AC19" s="134"/>
      <c r="AF19" s="134"/>
      <c r="AG19" s="134"/>
      <c r="AI19" s="134"/>
      <c r="AL19" s="134"/>
      <c r="AM19" s="134"/>
      <c r="AO19" s="134"/>
      <c r="AP19" s="134"/>
      <c r="AR19" s="134"/>
      <c r="AU19" s="134"/>
      <c r="AX19" s="134"/>
      <c r="AZ19" s="141"/>
      <c r="BA19" s="141"/>
      <c r="BE19" s="149" t="s">
        <v>127</v>
      </c>
      <c r="BF19" s="150"/>
      <c r="BG19" s="150"/>
      <c r="BH19" s="150"/>
      <c r="BI19" s="143"/>
      <c r="BJ19" s="143"/>
    </row>
    <row r="20" s="134" customFormat="1" ht="13.5">
      <c r="BE20" s="151" t="s">
        <v>128</v>
      </c>
    </row>
    <row r="23" spans="18:58" ht="15.75" customHeight="1">
      <c r="R23" s="285"/>
      <c r="S23" s="285"/>
      <c r="BF23" s="134"/>
    </row>
    <row r="24" ht="15">
      <c r="BF24" s="134"/>
    </row>
    <row r="25" ht="15">
      <c r="BF25" s="144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T18:AU18 D18:E18 M18:N18 S18:T18 Y18:Z18 AE18:AF18 AK18:AL18 AQ18:AR18 AW18:AX18 K19 D17:F17 C16:F16 G16:H18 I16 J16:K18 L16:N17 O16 P16:Q18 R16:T17 U16 V16:W18 X16:Z17 AA16 AB16:AC18 AD16:AF17 AG16 AH16:AI18 AJ16:AL17 AM16 AN16:AO18 AP16:AR17 AS16 AT16:AX17">
    <cfRule type="cellIs" priority="1" dxfId="8" operator="lessThan" stopIfTrue="1">
      <formula>0</formula>
    </cfRule>
  </conditionalFormatting>
  <conditionalFormatting sqref="A20:IV20">
    <cfRule type="cellIs" priority="2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85" zoomScaleSheetLayoutView="100" zoomScalePageLayoutView="0" workbookViewId="0" topLeftCell="A13">
      <selection activeCell="F27" sqref="F27"/>
    </sheetView>
  </sheetViews>
  <sheetFormatPr defaultColWidth="9.140625" defaultRowHeight="15"/>
  <cols>
    <col min="1" max="1" width="5.57421875" style="53" customWidth="1"/>
    <col min="2" max="2" width="24.140625" style="53" customWidth="1"/>
    <col min="3" max="3" width="9.7109375" style="53" customWidth="1"/>
    <col min="4" max="4" width="10.8515625" style="53" customWidth="1"/>
    <col min="5" max="5" width="9.7109375" style="53" customWidth="1"/>
    <col min="6" max="6" width="10.8515625" style="53" customWidth="1"/>
    <col min="7" max="7" width="9.7109375" style="53" customWidth="1"/>
    <col min="8" max="8" width="10.8515625" style="53" customWidth="1"/>
    <col min="9" max="9" width="9.7109375" style="53" customWidth="1"/>
    <col min="10" max="10" width="10.8515625" style="53" customWidth="1"/>
    <col min="11" max="12" width="9.7109375" style="53" customWidth="1"/>
    <col min="13" max="16384" width="9.140625" style="53" customWidth="1"/>
  </cols>
  <sheetData>
    <row r="1" spans="11:12" ht="15.75">
      <c r="K1" s="289" t="s">
        <v>79</v>
      </c>
      <c r="L1" s="289"/>
    </row>
    <row r="2" spans="1:12" ht="23.25">
      <c r="A2" s="290" t="s">
        <v>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75">
      <c r="A4" s="291" t="s">
        <v>38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6" spans="1:12" ht="18.75">
      <c r="A6" s="292" t="s">
        <v>115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8" spans="1:12" ht="93" customHeight="1">
      <c r="A8" s="287" t="s">
        <v>0</v>
      </c>
      <c r="B8" s="287" t="s">
        <v>41</v>
      </c>
      <c r="C8" s="288" t="s">
        <v>76</v>
      </c>
      <c r="D8" s="288"/>
      <c r="E8" s="288" t="s">
        <v>80</v>
      </c>
      <c r="F8" s="288"/>
      <c r="G8" s="288" t="s">
        <v>81</v>
      </c>
      <c r="H8" s="288"/>
      <c r="I8" s="288" t="s">
        <v>82</v>
      </c>
      <c r="J8" s="288"/>
      <c r="K8" s="288" t="s">
        <v>83</v>
      </c>
      <c r="L8" s="288"/>
    </row>
    <row r="9" spans="1:12" ht="15">
      <c r="A9" s="287"/>
      <c r="B9" s="287"/>
      <c r="C9" s="55" t="s">
        <v>77</v>
      </c>
      <c r="D9" s="55" t="s">
        <v>78</v>
      </c>
      <c r="E9" s="55" t="s">
        <v>77</v>
      </c>
      <c r="F9" s="55" t="s">
        <v>78</v>
      </c>
      <c r="G9" s="55" t="s">
        <v>77</v>
      </c>
      <c r="H9" s="55" t="s">
        <v>78</v>
      </c>
      <c r="I9" s="55" t="s">
        <v>77</v>
      </c>
      <c r="J9" s="55" t="s">
        <v>78</v>
      </c>
      <c r="K9" s="55" t="s">
        <v>77</v>
      </c>
      <c r="L9" s="55" t="s">
        <v>107</v>
      </c>
    </row>
    <row r="10" spans="1:12" ht="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</row>
    <row r="11" spans="1:12" s="65" customFormat="1" ht="18">
      <c r="A11" s="62">
        <v>1</v>
      </c>
      <c r="B11" s="63" t="s">
        <v>23</v>
      </c>
      <c r="C11" s="64">
        <v>1493</v>
      </c>
      <c r="D11" s="64">
        <v>1145</v>
      </c>
      <c r="E11" s="64">
        <v>333</v>
      </c>
      <c r="F11" s="64">
        <v>39</v>
      </c>
      <c r="G11" s="64">
        <v>175</v>
      </c>
      <c r="H11" s="64">
        <v>197</v>
      </c>
      <c r="I11" s="64">
        <v>0</v>
      </c>
      <c r="J11" s="64">
        <v>11</v>
      </c>
      <c r="K11" s="64">
        <v>0</v>
      </c>
      <c r="L11" s="64">
        <v>0</v>
      </c>
    </row>
    <row r="12" spans="1:12" s="65" customFormat="1" ht="18">
      <c r="A12" s="62">
        <v>2</v>
      </c>
      <c r="B12" s="63" t="s">
        <v>24</v>
      </c>
      <c r="C12" s="78">
        <v>1009</v>
      </c>
      <c r="D12" s="78">
        <v>976</v>
      </c>
      <c r="E12" s="78">
        <v>341</v>
      </c>
      <c r="F12" s="78">
        <v>40</v>
      </c>
      <c r="G12" s="78">
        <v>178</v>
      </c>
      <c r="H12" s="78">
        <v>203</v>
      </c>
      <c r="I12" s="78">
        <v>0</v>
      </c>
      <c r="J12" s="78">
        <v>11</v>
      </c>
      <c r="K12" s="78">
        <v>0</v>
      </c>
      <c r="L12" s="78">
        <v>0</v>
      </c>
    </row>
    <row r="13" spans="1:12" s="65" customFormat="1" ht="18">
      <c r="A13" s="62">
        <v>3</v>
      </c>
      <c r="B13" s="63" t="s">
        <v>25</v>
      </c>
      <c r="C13" s="64">
        <v>1460</v>
      </c>
      <c r="D13" s="64">
        <v>1106</v>
      </c>
      <c r="E13" s="64">
        <v>536</v>
      </c>
      <c r="F13" s="64">
        <v>63</v>
      </c>
      <c r="G13" s="64">
        <v>281</v>
      </c>
      <c r="H13" s="64">
        <v>318</v>
      </c>
      <c r="I13" s="64">
        <v>0</v>
      </c>
      <c r="J13" s="64">
        <v>16</v>
      </c>
      <c r="K13" s="64">
        <v>0</v>
      </c>
      <c r="L13" s="64">
        <v>0</v>
      </c>
    </row>
    <row r="14" spans="1:12" s="65" customFormat="1" ht="18">
      <c r="A14" s="62">
        <v>4</v>
      </c>
      <c r="B14" s="63" t="s">
        <v>26</v>
      </c>
      <c r="C14" s="64">
        <v>1958</v>
      </c>
      <c r="D14" s="64">
        <v>945</v>
      </c>
      <c r="E14" s="64">
        <v>243</v>
      </c>
      <c r="F14" s="64">
        <v>29</v>
      </c>
      <c r="G14" s="64">
        <v>126</v>
      </c>
      <c r="H14" s="64">
        <v>146</v>
      </c>
      <c r="I14" s="64">
        <v>0</v>
      </c>
      <c r="J14" s="64">
        <v>12</v>
      </c>
      <c r="K14" s="64">
        <v>0</v>
      </c>
      <c r="L14" s="64">
        <v>0</v>
      </c>
    </row>
    <row r="15" spans="1:12" s="65" customFormat="1" ht="18">
      <c r="A15" s="62">
        <v>5</v>
      </c>
      <c r="B15" s="63" t="s">
        <v>27</v>
      </c>
      <c r="C15" s="64">
        <v>1907</v>
      </c>
      <c r="D15" s="64">
        <v>1145</v>
      </c>
      <c r="E15" s="64">
        <v>540</v>
      </c>
      <c r="F15" s="64">
        <v>64</v>
      </c>
      <c r="G15" s="64">
        <v>284</v>
      </c>
      <c r="H15" s="64">
        <v>320</v>
      </c>
      <c r="I15" s="64">
        <v>0</v>
      </c>
      <c r="J15" s="64">
        <v>11</v>
      </c>
      <c r="K15" s="64">
        <v>0</v>
      </c>
      <c r="L15" s="64">
        <v>0</v>
      </c>
    </row>
    <row r="16" spans="1:12" s="65" customFormat="1" ht="18">
      <c r="A16" s="67">
        <v>6</v>
      </c>
      <c r="B16" s="68" t="s">
        <v>28</v>
      </c>
      <c r="C16" s="64">
        <v>1494</v>
      </c>
      <c r="D16" s="64">
        <v>591</v>
      </c>
      <c r="E16" s="64">
        <v>476</v>
      </c>
      <c r="F16" s="64">
        <v>56</v>
      </c>
      <c r="G16" s="64">
        <v>251</v>
      </c>
      <c r="H16" s="64">
        <v>281</v>
      </c>
      <c r="I16" s="64">
        <v>0</v>
      </c>
      <c r="J16" s="64">
        <v>11</v>
      </c>
      <c r="K16" s="64">
        <v>0</v>
      </c>
      <c r="L16" s="64">
        <v>0</v>
      </c>
    </row>
    <row r="17" spans="1:12" s="65" customFormat="1" ht="18">
      <c r="A17" s="62">
        <v>7</v>
      </c>
      <c r="B17" s="63" t="s">
        <v>29</v>
      </c>
      <c r="C17" s="64">
        <v>1737</v>
      </c>
      <c r="D17" s="64">
        <v>862</v>
      </c>
      <c r="E17" s="64">
        <v>465</v>
      </c>
      <c r="F17" s="64">
        <v>55</v>
      </c>
      <c r="G17" s="64">
        <v>245</v>
      </c>
      <c r="H17" s="64">
        <v>275</v>
      </c>
      <c r="I17" s="64">
        <v>0</v>
      </c>
      <c r="J17" s="64">
        <v>10</v>
      </c>
      <c r="K17" s="64">
        <v>0</v>
      </c>
      <c r="L17" s="64">
        <v>0</v>
      </c>
    </row>
    <row r="18" spans="1:12" s="65" customFormat="1" ht="18">
      <c r="A18" s="62">
        <v>8</v>
      </c>
      <c r="B18" s="63" t="s">
        <v>30</v>
      </c>
      <c r="C18" s="64">
        <v>1762</v>
      </c>
      <c r="D18" s="64">
        <v>1274</v>
      </c>
      <c r="E18" s="64">
        <v>532</v>
      </c>
      <c r="F18" s="64">
        <v>63</v>
      </c>
      <c r="G18" s="64">
        <v>280</v>
      </c>
      <c r="H18" s="64">
        <v>315</v>
      </c>
      <c r="I18" s="64">
        <v>0</v>
      </c>
      <c r="J18" s="64">
        <v>12</v>
      </c>
      <c r="K18" s="64">
        <v>0</v>
      </c>
      <c r="L18" s="64">
        <v>0</v>
      </c>
    </row>
    <row r="19" spans="1:12" s="65" customFormat="1" ht="18">
      <c r="A19" s="62">
        <v>9</v>
      </c>
      <c r="B19" s="63" t="s">
        <v>31</v>
      </c>
      <c r="C19" s="64">
        <v>2184</v>
      </c>
      <c r="D19" s="64">
        <v>1156</v>
      </c>
      <c r="E19" s="64">
        <v>314</v>
      </c>
      <c r="F19" s="64">
        <v>37</v>
      </c>
      <c r="G19" s="64">
        <v>165</v>
      </c>
      <c r="H19" s="64">
        <v>186</v>
      </c>
      <c r="I19" s="64">
        <v>0</v>
      </c>
      <c r="J19" s="64">
        <v>5</v>
      </c>
      <c r="K19" s="64">
        <v>0</v>
      </c>
      <c r="L19" s="64">
        <v>0</v>
      </c>
    </row>
    <row r="20" spans="1:12" s="65" customFormat="1" ht="18">
      <c r="A20" s="62">
        <v>10</v>
      </c>
      <c r="B20" s="63" t="s">
        <v>32</v>
      </c>
      <c r="C20" s="64">
        <v>507</v>
      </c>
      <c r="D20" s="64">
        <v>1018</v>
      </c>
      <c r="E20" s="64">
        <v>696</v>
      </c>
      <c r="F20" s="64">
        <v>82</v>
      </c>
      <c r="G20" s="64">
        <v>366</v>
      </c>
      <c r="H20" s="64">
        <v>412</v>
      </c>
      <c r="I20" s="64">
        <v>0</v>
      </c>
      <c r="J20" s="64">
        <v>16</v>
      </c>
      <c r="K20" s="64">
        <v>0</v>
      </c>
      <c r="L20" s="64">
        <v>0</v>
      </c>
    </row>
    <row r="21" spans="1:12" s="65" customFormat="1" ht="18">
      <c r="A21" s="62">
        <v>11</v>
      </c>
      <c r="B21" s="63" t="s">
        <v>33</v>
      </c>
      <c r="C21" s="211">
        <v>1963</v>
      </c>
      <c r="D21" s="211">
        <v>1145</v>
      </c>
      <c r="E21" s="211">
        <v>305</v>
      </c>
      <c r="F21" s="211">
        <v>36</v>
      </c>
      <c r="G21" s="211">
        <v>161</v>
      </c>
      <c r="H21" s="211">
        <v>180</v>
      </c>
      <c r="I21" s="211">
        <v>0</v>
      </c>
      <c r="J21" s="211">
        <v>5</v>
      </c>
      <c r="K21" s="211">
        <v>0</v>
      </c>
      <c r="L21" s="211">
        <v>0</v>
      </c>
    </row>
    <row r="22" spans="1:12" s="65" customFormat="1" ht="18">
      <c r="A22" s="62">
        <v>12</v>
      </c>
      <c r="B22" s="63" t="s">
        <v>34</v>
      </c>
      <c r="C22" s="64">
        <v>2226</v>
      </c>
      <c r="D22" s="64">
        <v>1248</v>
      </c>
      <c r="E22" s="64">
        <v>289</v>
      </c>
      <c r="F22" s="64">
        <v>34</v>
      </c>
      <c r="G22" s="64">
        <v>152</v>
      </c>
      <c r="H22" s="64">
        <v>171</v>
      </c>
      <c r="I22" s="64">
        <v>0</v>
      </c>
      <c r="J22" s="64">
        <v>12</v>
      </c>
      <c r="K22" s="64">
        <v>0</v>
      </c>
      <c r="L22" s="64">
        <v>0</v>
      </c>
    </row>
    <row r="23" spans="1:12" s="65" customFormat="1" ht="18">
      <c r="A23" s="62">
        <v>13</v>
      </c>
      <c r="B23" s="63" t="s">
        <v>35</v>
      </c>
      <c r="C23" s="64">
        <v>2349</v>
      </c>
      <c r="D23" s="64">
        <v>1005</v>
      </c>
      <c r="E23" s="64">
        <v>391</v>
      </c>
      <c r="F23" s="64">
        <v>49</v>
      </c>
      <c r="G23" s="64">
        <v>207</v>
      </c>
      <c r="H23" s="64">
        <v>233</v>
      </c>
      <c r="I23" s="64">
        <v>0</v>
      </c>
      <c r="J23" s="64">
        <v>14</v>
      </c>
      <c r="K23" s="64">
        <v>0</v>
      </c>
      <c r="L23" s="64">
        <v>0</v>
      </c>
    </row>
    <row r="24" spans="1:12" ht="18">
      <c r="A24" s="57"/>
      <c r="B24" s="58" t="s">
        <v>5</v>
      </c>
      <c r="C24" s="59">
        <f>SUM(C11:C23)</f>
        <v>22049</v>
      </c>
      <c r="D24" s="59">
        <f aca="true" t="shared" si="0" ref="D24:K24">SUM(D11:D23)</f>
        <v>13616</v>
      </c>
      <c r="E24" s="59">
        <f t="shared" si="0"/>
        <v>5461</v>
      </c>
      <c r="F24" s="59">
        <f t="shared" si="0"/>
        <v>647</v>
      </c>
      <c r="G24" s="59">
        <f t="shared" si="0"/>
        <v>2871</v>
      </c>
      <c r="H24" s="59">
        <f t="shared" si="0"/>
        <v>3237</v>
      </c>
      <c r="I24" s="59">
        <f t="shared" si="0"/>
        <v>0</v>
      </c>
      <c r="J24" s="59">
        <f t="shared" si="0"/>
        <v>146</v>
      </c>
      <c r="K24" s="59">
        <f t="shared" si="0"/>
        <v>0</v>
      </c>
      <c r="L24" s="59">
        <v>48</v>
      </c>
    </row>
    <row r="25" spans="4:9" ht="18.75">
      <c r="D25" s="224"/>
      <c r="F25" s="212"/>
      <c r="G25" s="213"/>
      <c r="H25" s="213"/>
      <c r="I25" s="214"/>
    </row>
    <row r="26" spans="7:9" ht="16.5">
      <c r="G26" s="214"/>
      <c r="H26" s="210"/>
      <c r="I26" s="214"/>
    </row>
    <row r="27" spans="6:9" ht="16.5">
      <c r="F27" s="210"/>
      <c r="G27" s="216"/>
      <c r="H27" s="210"/>
      <c r="I27" s="215"/>
    </row>
    <row r="28" spans="4:10" ht="15.75">
      <c r="D28" s="61"/>
      <c r="J28" s="138" t="s">
        <v>124</v>
      </c>
    </row>
    <row r="29" ht="15.75">
      <c r="J29" s="142" t="s">
        <v>125</v>
      </c>
    </row>
    <row r="30" ht="15.75">
      <c r="J30" s="146" t="s">
        <v>126</v>
      </c>
    </row>
    <row r="31" ht="15.75">
      <c r="J31" s="149" t="s">
        <v>127</v>
      </c>
    </row>
    <row r="32" ht="15">
      <c r="J32" s="151" t="s">
        <v>128</v>
      </c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conditionalFormatting sqref="J32">
    <cfRule type="cellIs" priority="1" dxfId="7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W4" sqref="W4"/>
    </sheetView>
  </sheetViews>
  <sheetFormatPr defaultColWidth="9.140625" defaultRowHeight="15"/>
  <cols>
    <col min="1" max="1" width="6.421875" style="152" customWidth="1"/>
    <col min="2" max="2" width="16.7109375" style="152" customWidth="1"/>
    <col min="3" max="4" width="10.00390625" style="152" customWidth="1"/>
    <col min="5" max="5" width="6.00390625" style="152" bestFit="1" customWidth="1"/>
    <col min="6" max="6" width="10.28125" style="152" bestFit="1" customWidth="1"/>
    <col min="7" max="7" width="6.00390625" style="152" bestFit="1" customWidth="1"/>
    <col min="8" max="8" width="10.28125" style="152" bestFit="1" customWidth="1"/>
    <col min="9" max="9" width="6.00390625" style="152" bestFit="1" customWidth="1"/>
    <col min="10" max="10" width="10.28125" style="152" bestFit="1" customWidth="1"/>
    <col min="11" max="11" width="6.8515625" style="152" bestFit="1" customWidth="1"/>
    <col min="12" max="12" width="10.28125" style="152" bestFit="1" customWidth="1"/>
    <col min="13" max="13" width="6.8515625" style="152" bestFit="1" customWidth="1"/>
    <col min="14" max="14" width="10.28125" style="152" bestFit="1" customWidth="1"/>
    <col min="15" max="15" width="6.8515625" style="152" bestFit="1" customWidth="1"/>
    <col min="16" max="16" width="10.28125" style="152" bestFit="1" customWidth="1"/>
    <col min="17" max="17" width="6.8515625" style="152" bestFit="1" customWidth="1"/>
    <col min="18" max="18" width="10.28125" style="152" bestFit="1" customWidth="1"/>
    <col min="19" max="19" width="6.8515625" style="152" bestFit="1" customWidth="1"/>
    <col min="20" max="20" width="10.28125" style="152" bestFit="1" customWidth="1"/>
    <col min="21" max="22" width="6.8515625" style="152" bestFit="1" customWidth="1"/>
    <col min="23" max="16384" width="9.140625" style="152" customWidth="1"/>
  </cols>
  <sheetData>
    <row r="1" ht="18.75" customHeight="1">
      <c r="V1" s="153" t="s">
        <v>99</v>
      </c>
    </row>
    <row r="2" spans="1:22" ht="18.75" customHeight="1">
      <c r="A2" s="299" t="s">
        <v>84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5" customHeight="1">
      <c r="A4" s="300" t="s">
        <v>131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22" ht="18" customHeight="1">
      <c r="A5" s="155" t="s">
        <v>39</v>
      </c>
      <c r="B5" s="8"/>
      <c r="C5" s="156"/>
      <c r="D5" s="156"/>
      <c r="E5" s="156"/>
      <c r="F5" s="156"/>
      <c r="G5" s="156"/>
      <c r="H5" s="156"/>
      <c r="I5" s="156"/>
      <c r="L5" s="157"/>
      <c r="V5" s="158"/>
    </row>
    <row r="6" spans="2:9" ht="18" customHeight="1">
      <c r="B6" s="159"/>
      <c r="C6" s="156"/>
      <c r="D6" s="156"/>
      <c r="E6" s="156"/>
      <c r="F6" s="156"/>
      <c r="G6" s="156"/>
      <c r="H6" s="156"/>
      <c r="I6" s="156"/>
    </row>
    <row r="7" spans="1:22" s="160" customFormat="1" ht="30.75" customHeight="1">
      <c r="A7" s="293" t="s">
        <v>85</v>
      </c>
      <c r="B7" s="293" t="s">
        <v>120</v>
      </c>
      <c r="C7" s="294" t="s">
        <v>86</v>
      </c>
      <c r="D7" s="294"/>
      <c r="E7" s="293" t="s">
        <v>87</v>
      </c>
      <c r="F7" s="293"/>
      <c r="G7" s="293"/>
      <c r="H7" s="293"/>
      <c r="I7" s="293"/>
      <c r="J7" s="293"/>
      <c r="K7" s="293"/>
      <c r="L7" s="293"/>
      <c r="M7" s="296" t="s">
        <v>101</v>
      </c>
      <c r="N7" s="296"/>
      <c r="O7" s="296"/>
      <c r="P7" s="296"/>
      <c r="Q7" s="296"/>
      <c r="R7" s="296"/>
      <c r="S7" s="296"/>
      <c r="T7" s="296"/>
      <c r="U7" s="296"/>
      <c r="V7" s="296"/>
    </row>
    <row r="8" spans="1:22" s="160" customFormat="1" ht="84.75" customHeight="1">
      <c r="A8" s="293"/>
      <c r="B8" s="293"/>
      <c r="C8" s="294" t="s">
        <v>90</v>
      </c>
      <c r="D8" s="294"/>
      <c r="E8" s="293" t="s">
        <v>91</v>
      </c>
      <c r="F8" s="293"/>
      <c r="G8" s="293" t="s">
        <v>92</v>
      </c>
      <c r="H8" s="293"/>
      <c r="I8" s="293" t="s">
        <v>93</v>
      </c>
      <c r="J8" s="293"/>
      <c r="K8" s="293" t="s">
        <v>94</v>
      </c>
      <c r="L8" s="293"/>
      <c r="M8" s="295" t="s">
        <v>102</v>
      </c>
      <c r="N8" s="295"/>
      <c r="O8" s="295" t="s">
        <v>103</v>
      </c>
      <c r="P8" s="295"/>
      <c r="Q8" s="295" t="s">
        <v>104</v>
      </c>
      <c r="R8" s="295"/>
      <c r="S8" s="295" t="s">
        <v>105</v>
      </c>
      <c r="T8" s="295"/>
      <c r="U8" s="295" t="s">
        <v>106</v>
      </c>
      <c r="V8" s="296"/>
    </row>
    <row r="9" spans="1:22" s="164" customFormat="1" ht="30.75" customHeight="1">
      <c r="A9" s="293"/>
      <c r="B9" s="293"/>
      <c r="C9" s="161" t="s">
        <v>95</v>
      </c>
      <c r="D9" s="161" t="s">
        <v>96</v>
      </c>
      <c r="E9" s="162" t="s">
        <v>95</v>
      </c>
      <c r="F9" s="162" t="s">
        <v>96</v>
      </c>
      <c r="G9" s="162" t="s">
        <v>95</v>
      </c>
      <c r="H9" s="162" t="s">
        <v>96</v>
      </c>
      <c r="I9" s="162" t="s">
        <v>95</v>
      </c>
      <c r="J9" s="162" t="s">
        <v>96</v>
      </c>
      <c r="K9" s="162" t="s">
        <v>95</v>
      </c>
      <c r="L9" s="162" t="s">
        <v>96</v>
      </c>
      <c r="M9" s="163" t="s">
        <v>95</v>
      </c>
      <c r="N9" s="163" t="s">
        <v>96</v>
      </c>
      <c r="O9" s="163" t="s">
        <v>95</v>
      </c>
      <c r="P9" s="163" t="s">
        <v>96</v>
      </c>
      <c r="Q9" s="163" t="s">
        <v>95</v>
      </c>
      <c r="R9" s="163" t="s">
        <v>96</v>
      </c>
      <c r="S9" s="163" t="s">
        <v>95</v>
      </c>
      <c r="T9" s="163" t="s">
        <v>96</v>
      </c>
      <c r="U9" s="163" t="s">
        <v>95</v>
      </c>
      <c r="V9" s="163" t="s">
        <v>95</v>
      </c>
    </row>
    <row r="10" spans="1:22" s="168" customFormat="1" ht="19.5" customHeight="1">
      <c r="A10" s="165">
        <v>1</v>
      </c>
      <c r="B10" s="165">
        <v>2</v>
      </c>
      <c r="C10" s="166">
        <v>3</v>
      </c>
      <c r="D10" s="166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  <c r="M10" s="167">
        <v>13</v>
      </c>
      <c r="N10" s="167">
        <v>14</v>
      </c>
      <c r="O10" s="167">
        <v>15</v>
      </c>
      <c r="P10" s="167">
        <v>16</v>
      </c>
      <c r="Q10" s="167">
        <v>17</v>
      </c>
      <c r="R10" s="167">
        <v>18</v>
      </c>
      <c r="S10" s="167">
        <v>19</v>
      </c>
      <c r="T10" s="167">
        <v>20</v>
      </c>
      <c r="U10" s="167">
        <v>21</v>
      </c>
      <c r="V10" s="167">
        <v>22</v>
      </c>
    </row>
    <row r="11" spans="1:22" s="175" customFormat="1" ht="73.5" customHeight="1">
      <c r="A11" s="169"/>
      <c r="B11" s="170" t="s">
        <v>130</v>
      </c>
      <c r="C11" s="171">
        <v>146</v>
      </c>
      <c r="D11" s="171">
        <v>130</v>
      </c>
      <c r="E11" s="172">
        <v>13</v>
      </c>
      <c r="F11" s="173">
        <v>13</v>
      </c>
      <c r="G11" s="173">
        <v>59</v>
      </c>
      <c r="H11" s="173">
        <v>59</v>
      </c>
      <c r="I11" s="173">
        <v>13</v>
      </c>
      <c r="J11" s="173">
        <v>13</v>
      </c>
      <c r="K11" s="173">
        <v>13</v>
      </c>
      <c r="L11" s="173">
        <v>13</v>
      </c>
      <c r="M11" s="174">
        <v>2</v>
      </c>
      <c r="N11" s="174">
        <v>2</v>
      </c>
      <c r="O11" s="174">
        <v>2</v>
      </c>
      <c r="P11" s="174">
        <v>2</v>
      </c>
      <c r="Q11" s="174">
        <v>1</v>
      </c>
      <c r="R11" s="174">
        <v>1</v>
      </c>
      <c r="S11" s="174">
        <v>1</v>
      </c>
      <c r="T11" s="174">
        <v>1</v>
      </c>
      <c r="U11" s="174">
        <v>1</v>
      </c>
      <c r="V11" s="174">
        <v>1</v>
      </c>
    </row>
    <row r="12" spans="9:11" ht="13.5">
      <c r="I12" s="298"/>
      <c r="J12" s="298"/>
      <c r="K12" s="298"/>
    </row>
    <row r="13" spans="9:11" ht="13.5">
      <c r="I13" s="176"/>
      <c r="J13" s="176"/>
      <c r="K13" s="176"/>
    </row>
    <row r="14" spans="9:11" ht="13.5">
      <c r="I14" s="176"/>
      <c r="J14" s="176"/>
      <c r="K14" s="176"/>
    </row>
    <row r="15" spans="9:11" ht="12.75">
      <c r="I15" s="297"/>
      <c r="J15" s="297"/>
      <c r="K15" s="297"/>
    </row>
    <row r="16" spans="9:11" ht="12.75">
      <c r="I16" s="178"/>
      <c r="J16" s="177"/>
      <c r="K16" s="178"/>
    </row>
    <row r="17" spans="9:20" ht="15.75">
      <c r="I17" s="297"/>
      <c r="J17" s="297"/>
      <c r="K17" s="297"/>
      <c r="R17" s="179" t="s">
        <v>124</v>
      </c>
      <c r="S17" s="180"/>
      <c r="T17" s="180"/>
    </row>
    <row r="18" spans="9:20" ht="15.75">
      <c r="I18" s="297"/>
      <c r="J18" s="297"/>
      <c r="K18" s="297"/>
      <c r="R18" s="181" t="s">
        <v>125</v>
      </c>
      <c r="S18" s="182"/>
      <c r="T18" s="182"/>
    </row>
    <row r="19" spans="18:20" ht="15.75">
      <c r="R19" s="181" t="s">
        <v>126</v>
      </c>
      <c r="S19" s="182"/>
      <c r="T19" s="182"/>
    </row>
    <row r="20" spans="18:20" ht="15.75">
      <c r="R20" s="183" t="s">
        <v>127</v>
      </c>
      <c r="S20" s="184"/>
      <c r="T20" s="184"/>
    </row>
    <row r="21" spans="18:20" ht="15.75">
      <c r="R21" s="181" t="s">
        <v>128</v>
      </c>
      <c r="S21" s="182"/>
      <c r="T21" s="182"/>
    </row>
    <row r="22" ht="12.75">
      <c r="R22" s="185"/>
    </row>
  </sheetData>
  <sheetProtection/>
  <mergeCells count="21">
    <mergeCell ref="E7:L7"/>
    <mergeCell ref="I18:K18"/>
    <mergeCell ref="I17:K17"/>
    <mergeCell ref="I15:K15"/>
    <mergeCell ref="K8:L8"/>
    <mergeCell ref="I12:K12"/>
    <mergeCell ref="A2:V2"/>
    <mergeCell ref="A4:V4"/>
    <mergeCell ref="M7:V7"/>
    <mergeCell ref="A7:A9"/>
    <mergeCell ref="B7:B9"/>
    <mergeCell ref="E8:F8"/>
    <mergeCell ref="I8:J8"/>
    <mergeCell ref="C8:D8"/>
    <mergeCell ref="U8:V8"/>
    <mergeCell ref="C7:D7"/>
    <mergeCell ref="O8:P8"/>
    <mergeCell ref="S8:T8"/>
    <mergeCell ref="M8:N8"/>
    <mergeCell ref="G8:H8"/>
    <mergeCell ref="Q8:R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85" zoomScaleNormal="70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6.7109375" style="186" customWidth="1"/>
    <col min="2" max="2" width="19.00390625" style="186" customWidth="1"/>
    <col min="3" max="4" width="7.421875" style="187" customWidth="1"/>
    <col min="5" max="26" width="6.7109375" style="187" customWidth="1"/>
    <col min="27" max="16384" width="9.140625" style="186" customWidth="1"/>
  </cols>
  <sheetData>
    <row r="1" spans="11:26" ht="12" customHeight="1">
      <c r="K1" s="313"/>
      <c r="L1" s="313"/>
      <c r="M1" s="188"/>
      <c r="N1" s="188"/>
      <c r="O1" s="188"/>
      <c r="P1" s="188"/>
      <c r="Q1" s="188"/>
      <c r="R1" s="188"/>
      <c r="S1" s="188"/>
      <c r="T1" s="188"/>
      <c r="U1" s="188"/>
      <c r="V1" s="188"/>
      <c r="X1" s="189"/>
      <c r="Y1" s="186"/>
      <c r="Z1" s="190" t="s">
        <v>100</v>
      </c>
    </row>
    <row r="2" spans="1:26" s="152" customFormat="1" ht="18.75" customHeight="1">
      <c r="A2" s="299" t="s">
        <v>84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s="152" customFormat="1" ht="6.75" customHeight="1">
      <c r="A3" s="154"/>
      <c r="B3" s="154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92"/>
      <c r="Y3" s="192"/>
      <c r="Z3" s="192"/>
    </row>
    <row r="4" spans="1:26" s="152" customFormat="1" ht="21" customHeight="1">
      <c r="A4" s="300" t="s">
        <v>132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26" ht="18" customHeight="1">
      <c r="A5" s="155" t="s">
        <v>39</v>
      </c>
      <c r="B5" s="193"/>
      <c r="C5" s="194"/>
      <c r="D5" s="194"/>
      <c r="E5" s="194"/>
      <c r="F5" s="194"/>
      <c r="G5" s="194"/>
      <c r="H5" s="194"/>
      <c r="I5" s="194"/>
      <c r="X5" s="316"/>
      <c r="Y5" s="316"/>
      <c r="Z5" s="316"/>
    </row>
    <row r="6" spans="1:26" ht="18" customHeight="1">
      <c r="A6" s="196"/>
      <c r="B6" s="196"/>
      <c r="C6" s="194"/>
      <c r="D6" s="194"/>
      <c r="E6" s="194"/>
      <c r="F6" s="194"/>
      <c r="G6" s="194"/>
      <c r="H6" s="194"/>
      <c r="I6" s="194"/>
      <c r="X6" s="195"/>
      <c r="Y6" s="195"/>
      <c r="Z6" s="195"/>
    </row>
    <row r="7" spans="1:26" s="164" customFormat="1" ht="30.75" customHeight="1">
      <c r="A7" s="301" t="s">
        <v>85</v>
      </c>
      <c r="B7" s="301" t="s">
        <v>120</v>
      </c>
      <c r="C7" s="305" t="s">
        <v>86</v>
      </c>
      <c r="D7" s="306"/>
      <c r="E7" s="312" t="s">
        <v>87</v>
      </c>
      <c r="F7" s="312"/>
      <c r="G7" s="312"/>
      <c r="H7" s="312"/>
      <c r="I7" s="312"/>
      <c r="J7" s="312"/>
      <c r="K7" s="312"/>
      <c r="L7" s="312"/>
      <c r="M7" s="314" t="s">
        <v>101</v>
      </c>
      <c r="N7" s="315"/>
      <c r="O7" s="315"/>
      <c r="P7" s="315"/>
      <c r="Q7" s="315"/>
      <c r="R7" s="315"/>
      <c r="S7" s="315"/>
      <c r="T7" s="315"/>
      <c r="U7" s="315"/>
      <c r="V7" s="315"/>
      <c r="W7" s="311" t="s">
        <v>88</v>
      </c>
      <c r="X7" s="311"/>
      <c r="Y7" s="311" t="s">
        <v>89</v>
      </c>
      <c r="Z7" s="311"/>
    </row>
    <row r="8" spans="1:26" s="164" customFormat="1" ht="39.75" customHeight="1">
      <c r="A8" s="302"/>
      <c r="B8" s="302"/>
      <c r="C8" s="309" t="s">
        <v>90</v>
      </c>
      <c r="D8" s="310"/>
      <c r="E8" s="308" t="s">
        <v>91</v>
      </c>
      <c r="F8" s="308"/>
      <c r="G8" s="308" t="s">
        <v>92</v>
      </c>
      <c r="H8" s="308"/>
      <c r="I8" s="308" t="s">
        <v>93</v>
      </c>
      <c r="J8" s="308"/>
      <c r="K8" s="308" t="s">
        <v>94</v>
      </c>
      <c r="L8" s="308"/>
      <c r="M8" s="304" t="s">
        <v>102</v>
      </c>
      <c r="N8" s="304"/>
      <c r="O8" s="304" t="s">
        <v>103</v>
      </c>
      <c r="P8" s="304"/>
      <c r="Q8" s="304" t="s">
        <v>104</v>
      </c>
      <c r="R8" s="304"/>
      <c r="S8" s="304" t="s">
        <v>105</v>
      </c>
      <c r="T8" s="304"/>
      <c r="U8" s="304" t="s">
        <v>106</v>
      </c>
      <c r="V8" s="307"/>
      <c r="W8" s="311"/>
      <c r="X8" s="311"/>
      <c r="Y8" s="311"/>
      <c r="Z8" s="311"/>
    </row>
    <row r="9" spans="1:26" s="164" customFormat="1" ht="25.5" customHeight="1">
      <c r="A9" s="303"/>
      <c r="B9" s="303"/>
      <c r="C9" s="197" t="s">
        <v>97</v>
      </c>
      <c r="D9" s="197" t="s">
        <v>98</v>
      </c>
      <c r="E9" s="198" t="s">
        <v>97</v>
      </c>
      <c r="F9" s="198" t="s">
        <v>98</v>
      </c>
      <c r="G9" s="198" t="s">
        <v>97</v>
      </c>
      <c r="H9" s="198" t="s">
        <v>98</v>
      </c>
      <c r="I9" s="198" t="s">
        <v>97</v>
      </c>
      <c r="J9" s="198" t="s">
        <v>98</v>
      </c>
      <c r="K9" s="198" t="s">
        <v>97</v>
      </c>
      <c r="L9" s="198" t="s">
        <v>98</v>
      </c>
      <c r="M9" s="163" t="s">
        <v>97</v>
      </c>
      <c r="N9" s="163" t="s">
        <v>98</v>
      </c>
      <c r="O9" s="163" t="s">
        <v>97</v>
      </c>
      <c r="P9" s="163" t="s">
        <v>98</v>
      </c>
      <c r="Q9" s="163" t="s">
        <v>97</v>
      </c>
      <c r="R9" s="163" t="s">
        <v>98</v>
      </c>
      <c r="S9" s="163" t="s">
        <v>97</v>
      </c>
      <c r="T9" s="163" t="s">
        <v>98</v>
      </c>
      <c r="U9" s="163" t="s">
        <v>97</v>
      </c>
      <c r="V9" s="163" t="s">
        <v>98</v>
      </c>
      <c r="W9" s="162" t="s">
        <v>97</v>
      </c>
      <c r="X9" s="162" t="s">
        <v>98</v>
      </c>
      <c r="Y9" s="162" t="s">
        <v>97</v>
      </c>
      <c r="Z9" s="162" t="s">
        <v>98</v>
      </c>
    </row>
    <row r="10" spans="1:26" s="200" customFormat="1" ht="19.5" customHeight="1">
      <c r="A10" s="165">
        <v>1</v>
      </c>
      <c r="B10" s="165">
        <v>2</v>
      </c>
      <c r="C10" s="165">
        <v>3</v>
      </c>
      <c r="D10" s="165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  <c r="L10" s="199">
        <v>12</v>
      </c>
      <c r="M10" s="199">
        <v>13</v>
      </c>
      <c r="N10" s="199">
        <v>14</v>
      </c>
      <c r="O10" s="199">
        <v>15</v>
      </c>
      <c r="P10" s="199">
        <v>16</v>
      </c>
      <c r="Q10" s="199">
        <v>17</v>
      </c>
      <c r="R10" s="199">
        <v>18</v>
      </c>
      <c r="S10" s="199">
        <v>19</v>
      </c>
      <c r="T10" s="199">
        <v>20</v>
      </c>
      <c r="U10" s="199">
        <v>21</v>
      </c>
      <c r="V10" s="199">
        <v>22</v>
      </c>
      <c r="W10" s="199">
        <v>23</v>
      </c>
      <c r="X10" s="199">
        <v>24</v>
      </c>
      <c r="Y10" s="199">
        <v>25</v>
      </c>
      <c r="Z10" s="199">
        <v>26</v>
      </c>
    </row>
    <row r="11" spans="1:26" s="205" customFormat="1" ht="82.5" customHeight="1">
      <c r="A11" s="201"/>
      <c r="B11" s="201" t="s">
        <v>130</v>
      </c>
      <c r="C11" s="202">
        <v>130</v>
      </c>
      <c r="D11" s="202">
        <v>130</v>
      </c>
      <c r="E11" s="203">
        <v>13</v>
      </c>
      <c r="F11" s="203">
        <v>13</v>
      </c>
      <c r="G11" s="203">
        <v>59</v>
      </c>
      <c r="H11" s="203">
        <v>59</v>
      </c>
      <c r="I11" s="203">
        <v>13</v>
      </c>
      <c r="J11" s="203">
        <v>13</v>
      </c>
      <c r="K11" s="203">
        <v>13</v>
      </c>
      <c r="L11" s="203">
        <v>13</v>
      </c>
      <c r="M11" s="204">
        <v>2</v>
      </c>
      <c r="N11" s="204">
        <v>2</v>
      </c>
      <c r="O11" s="204">
        <v>2</v>
      </c>
      <c r="P11" s="204">
        <v>2</v>
      </c>
      <c r="Q11" s="204">
        <v>2</v>
      </c>
      <c r="R11" s="204">
        <v>2</v>
      </c>
      <c r="S11" s="204">
        <v>1</v>
      </c>
      <c r="T11" s="204">
        <v>1</v>
      </c>
      <c r="U11" s="204">
        <v>1</v>
      </c>
      <c r="V11" s="204">
        <v>1</v>
      </c>
      <c r="W11" s="204">
        <v>2406</v>
      </c>
      <c r="X11" s="204">
        <v>2406</v>
      </c>
      <c r="Y11" s="204">
        <v>3085</v>
      </c>
      <c r="Z11" s="204">
        <v>3085</v>
      </c>
    </row>
    <row r="12" spans="12:24" ht="15"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</row>
    <row r="13" spans="12:24" ht="15"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</row>
    <row r="14" spans="12:24" ht="15"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</row>
    <row r="15" spans="12:24" ht="15"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</row>
    <row r="16" ht="15">
      <c r="X16" s="208"/>
    </row>
    <row r="17" spans="13:22" ht="16.5">
      <c r="M17" s="209"/>
      <c r="N17" s="209"/>
      <c r="O17" s="209"/>
      <c r="P17" s="209"/>
      <c r="Q17" s="209"/>
      <c r="R17" s="209"/>
      <c r="S17" s="209"/>
      <c r="T17" s="209"/>
      <c r="V17" s="179" t="s">
        <v>124</v>
      </c>
    </row>
    <row r="18" ht="16.5">
      <c r="V18" s="181" t="s">
        <v>125</v>
      </c>
    </row>
    <row r="19" ht="16.5">
      <c r="V19" s="181" t="s">
        <v>126</v>
      </c>
    </row>
    <row r="20" ht="16.5">
      <c r="V20" s="183" t="s">
        <v>127</v>
      </c>
    </row>
    <row r="21" ht="16.5">
      <c r="V21" s="181" t="s">
        <v>128</v>
      </c>
    </row>
  </sheetData>
  <sheetProtection/>
  <mergeCells count="21">
    <mergeCell ref="X5:Z5"/>
    <mergeCell ref="Y7:Z8"/>
    <mergeCell ref="E8:F8"/>
    <mergeCell ref="E7:L7"/>
    <mergeCell ref="K1:L1"/>
    <mergeCell ref="K8:L8"/>
    <mergeCell ref="M7:V7"/>
    <mergeCell ref="A2:Z2"/>
    <mergeCell ref="W7:X8"/>
    <mergeCell ref="I8:J8"/>
    <mergeCell ref="A4:Z4"/>
    <mergeCell ref="A7:A9"/>
    <mergeCell ref="Q8:R8"/>
    <mergeCell ref="C7:D7"/>
    <mergeCell ref="U8:V8"/>
    <mergeCell ref="S8:T8"/>
    <mergeCell ref="G8:H8"/>
    <mergeCell ref="C8:D8"/>
    <mergeCell ref="M8:N8"/>
    <mergeCell ref="O8:P8"/>
    <mergeCell ref="B7:B9"/>
  </mergeCells>
  <printOptions horizontalCentered="1"/>
  <pageMargins left="0.5" right="0.25" top="0.75" bottom="0.75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2012-03-20T09:27:12Z</cp:lastPrinted>
  <dcterms:created xsi:type="dcterms:W3CDTF">2008-06-03T10:00:46Z</dcterms:created>
  <dcterms:modified xsi:type="dcterms:W3CDTF">2012-05-28T08:56:04Z</dcterms:modified>
  <cp:category/>
  <cp:version/>
  <cp:contentType/>
  <cp:contentStatus/>
</cp:coreProperties>
</file>